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richert\Documents\manf\accreditation\GA data processing\"/>
    </mc:Choice>
  </mc:AlternateContent>
  <bookViews>
    <workbookView xWindow="-110" yWindow="-110" windowWidth="23260" windowHeight="12580" tabRatio="767"/>
  </bookViews>
  <sheets>
    <sheet name="Grade Sheet" sheetId="1" r:id="rId1"/>
    <sheet name="GA &amp; Indicators" sheetId="10" r:id="rId2"/>
    <sheet name="Back Room" sheetId="3" state="hidden" r:id="rId3"/>
    <sheet name="Indicator Weights" sheetId="7" state="hidden" r:id="rId4"/>
    <sheet name="Grades" sheetId="8" state="hidden" r:id="rId5"/>
    <sheet name="Student IDs" sheetId="9" state="hidden"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B6" i="9" l="1"/>
  <c r="B5" i="9"/>
  <c r="B2" i="9"/>
  <c r="B1" i="9"/>
  <c r="B8" i="9" s="1"/>
  <c r="C1" i="8"/>
  <c r="I23" i="8"/>
  <c r="I22" i="8"/>
  <c r="I21" i="8"/>
  <c r="I20" i="8"/>
  <c r="I19" i="8"/>
  <c r="I18" i="8"/>
  <c r="I17" i="8"/>
  <c r="I16" i="8"/>
  <c r="I15" i="8"/>
  <c r="I14" i="8"/>
  <c r="I13" i="8"/>
  <c r="I12" i="8"/>
  <c r="I11" i="8"/>
  <c r="I10" i="8"/>
  <c r="I9" i="8"/>
  <c r="I8" i="8"/>
  <c r="I7" i="8"/>
  <c r="I6" i="8"/>
  <c r="I5" i="8"/>
  <c r="I4" i="8"/>
  <c r="B4" i="8"/>
  <c r="G23" i="8"/>
  <c r="G22" i="8"/>
  <c r="G21" i="8"/>
  <c r="G20" i="8"/>
  <c r="G19" i="8"/>
  <c r="G18" i="8"/>
  <c r="G17" i="8"/>
  <c r="G16" i="8"/>
  <c r="G15" i="8"/>
  <c r="G14" i="8"/>
  <c r="G13" i="8"/>
  <c r="G12" i="8"/>
  <c r="G11" i="8"/>
  <c r="G10" i="8"/>
  <c r="G9" i="8"/>
  <c r="G8" i="8"/>
  <c r="G7" i="8"/>
  <c r="G6" i="8"/>
  <c r="G5" i="8"/>
  <c r="G4" i="8"/>
  <c r="C4" i="8"/>
  <c r="H4" i="8" s="1"/>
  <c r="E23" i="8"/>
  <c r="E22" i="8"/>
  <c r="E21" i="8"/>
  <c r="E20" i="8"/>
  <c r="E19" i="8"/>
  <c r="E18" i="8"/>
  <c r="E17" i="8"/>
  <c r="E16" i="8"/>
  <c r="E15" i="8"/>
  <c r="E14" i="8"/>
  <c r="E13" i="8"/>
  <c r="E12" i="8"/>
  <c r="E11" i="8"/>
  <c r="E10" i="8"/>
  <c r="E9" i="8"/>
  <c r="E8" i="8"/>
  <c r="E7" i="8"/>
  <c r="E6" i="8"/>
  <c r="E5" i="8"/>
  <c r="E4" i="8"/>
  <c r="F23" i="8"/>
  <c r="F22" i="8"/>
  <c r="F21" i="8"/>
  <c r="F20" i="8"/>
  <c r="F19" i="8"/>
  <c r="F18" i="8"/>
  <c r="F17" i="8"/>
  <c r="F16" i="8"/>
  <c r="F15" i="8"/>
  <c r="F14" i="8"/>
  <c r="F13" i="8"/>
  <c r="F12" i="8"/>
  <c r="F11" i="8"/>
  <c r="F10" i="8"/>
  <c r="F9" i="8"/>
  <c r="F8" i="8"/>
  <c r="F7" i="8"/>
  <c r="F6" i="8"/>
  <c r="F5" i="8"/>
  <c r="F4" i="8"/>
  <c r="D23" i="8"/>
  <c r="D22" i="8"/>
  <c r="D21" i="8"/>
  <c r="D20" i="8"/>
  <c r="D19" i="8"/>
  <c r="D18" i="8"/>
  <c r="D17" i="8"/>
  <c r="D16" i="8"/>
  <c r="D15" i="8"/>
  <c r="D14" i="8"/>
  <c r="D13" i="8"/>
  <c r="D12" i="8"/>
  <c r="D11" i="8"/>
  <c r="D10" i="8"/>
  <c r="D9" i="8"/>
  <c r="D8" i="8"/>
  <c r="D7" i="8"/>
  <c r="D6" i="8"/>
  <c r="D5" i="8"/>
  <c r="D4" i="8"/>
  <c r="C23" i="8"/>
  <c r="H23" i="8" s="1"/>
  <c r="C22" i="8"/>
  <c r="H22" i="8" s="1"/>
  <c r="C21" i="8"/>
  <c r="H21" i="8" s="1"/>
  <c r="C20" i="8"/>
  <c r="H20" i="8" s="1"/>
  <c r="C19" i="8"/>
  <c r="H19" i="8" s="1"/>
  <c r="C18" i="8"/>
  <c r="H18" i="8" s="1"/>
  <c r="C17" i="8"/>
  <c r="H17" i="8" s="1"/>
  <c r="C16" i="8"/>
  <c r="H16" i="8" s="1"/>
  <c r="C15" i="8"/>
  <c r="H15" i="8" s="1"/>
  <c r="C14" i="8"/>
  <c r="H14" i="8" s="1"/>
  <c r="C13" i="8"/>
  <c r="H13" i="8" s="1"/>
  <c r="C12" i="8"/>
  <c r="H12" i="8" s="1"/>
  <c r="C11" i="8"/>
  <c r="H11" i="8" s="1"/>
  <c r="C10" i="8"/>
  <c r="H10" i="8" s="1"/>
  <c r="C9" i="8"/>
  <c r="H9" i="8" s="1"/>
  <c r="C8" i="8"/>
  <c r="H8" i="8" s="1"/>
  <c r="C7" i="8"/>
  <c r="H7" i="8" s="1"/>
  <c r="C6" i="8"/>
  <c r="H6" i="8" s="1"/>
  <c r="C5" i="8"/>
  <c r="H5" i="8" s="1"/>
  <c r="B23" i="8"/>
  <c r="B22" i="8"/>
  <c r="B21" i="8"/>
  <c r="B20" i="8"/>
  <c r="B19" i="8"/>
  <c r="B18" i="8"/>
  <c r="B17" i="8"/>
  <c r="B16" i="8"/>
  <c r="B15" i="8"/>
  <c r="B14" i="8"/>
  <c r="B13" i="8"/>
  <c r="B12" i="8"/>
  <c r="B11" i="8"/>
  <c r="B10" i="8"/>
  <c r="B9" i="8"/>
  <c r="B8" i="8"/>
  <c r="B7" i="8"/>
  <c r="B6" i="8"/>
  <c r="B5" i="8"/>
  <c r="B4" i="7"/>
  <c r="C4" i="7"/>
  <c r="D4" i="7"/>
  <c r="E4" i="7"/>
  <c r="F4" i="7"/>
  <c r="G4" i="7"/>
  <c r="H4" i="7"/>
  <c r="I4" i="7"/>
  <c r="J4" i="7"/>
  <c r="K4" i="7"/>
  <c r="L4" i="7"/>
  <c r="M4" i="7"/>
  <c r="N4" i="7"/>
  <c r="O4" i="7"/>
  <c r="P4" i="7"/>
  <c r="Q4" i="7"/>
  <c r="R4" i="7"/>
  <c r="S4" i="7"/>
  <c r="T4" i="7"/>
  <c r="U4" i="7"/>
  <c r="B5" i="7"/>
  <c r="C5" i="7"/>
  <c r="D5" i="7"/>
  <c r="E5" i="7"/>
  <c r="F5" i="7"/>
  <c r="G5" i="7"/>
  <c r="H5" i="7"/>
  <c r="I5" i="7"/>
  <c r="J5" i="7"/>
  <c r="K5" i="7"/>
  <c r="L5" i="7"/>
  <c r="M5" i="7"/>
  <c r="N5" i="7"/>
  <c r="O5" i="7"/>
  <c r="P5" i="7"/>
  <c r="Q5" i="7"/>
  <c r="R5" i="7"/>
  <c r="S5" i="7"/>
  <c r="T5" i="7"/>
  <c r="U5" i="7"/>
  <c r="B6" i="7"/>
  <c r="C6" i="7"/>
  <c r="D6" i="7"/>
  <c r="E6" i="7"/>
  <c r="F6" i="7"/>
  <c r="G6" i="7"/>
  <c r="H6" i="7"/>
  <c r="I6" i="7"/>
  <c r="J6" i="7"/>
  <c r="K6" i="7"/>
  <c r="L6" i="7"/>
  <c r="M6" i="7"/>
  <c r="N6" i="7"/>
  <c r="O6" i="7"/>
  <c r="P6" i="7"/>
  <c r="Q6" i="7"/>
  <c r="R6" i="7"/>
  <c r="S6" i="7"/>
  <c r="T6" i="7"/>
  <c r="U6" i="7"/>
  <c r="B7" i="7"/>
  <c r="C7" i="7"/>
  <c r="D7" i="7"/>
  <c r="E7" i="7"/>
  <c r="F7" i="7"/>
  <c r="G7" i="7"/>
  <c r="H7" i="7"/>
  <c r="I7" i="7"/>
  <c r="J7" i="7"/>
  <c r="K7" i="7"/>
  <c r="L7" i="7"/>
  <c r="M7" i="7"/>
  <c r="N7" i="7"/>
  <c r="O7" i="7"/>
  <c r="P7" i="7"/>
  <c r="Q7" i="7"/>
  <c r="R7" i="7"/>
  <c r="S7" i="7"/>
  <c r="T7" i="7"/>
  <c r="U7" i="7"/>
  <c r="B8" i="7"/>
  <c r="C8" i="7"/>
  <c r="D8" i="7"/>
  <c r="E8" i="7"/>
  <c r="F8" i="7"/>
  <c r="G8" i="7"/>
  <c r="H8" i="7"/>
  <c r="I8" i="7"/>
  <c r="J8" i="7"/>
  <c r="K8" i="7"/>
  <c r="L8" i="7"/>
  <c r="M8" i="7"/>
  <c r="N8" i="7"/>
  <c r="O8" i="7"/>
  <c r="P8" i="7"/>
  <c r="Q8" i="7"/>
  <c r="R8" i="7"/>
  <c r="S8" i="7"/>
  <c r="T8" i="7"/>
  <c r="U8" i="7"/>
  <c r="B9" i="7"/>
  <c r="C9" i="7"/>
  <c r="D9" i="7"/>
  <c r="E9" i="7"/>
  <c r="F9" i="7"/>
  <c r="G9" i="7"/>
  <c r="H9" i="7"/>
  <c r="I9" i="7"/>
  <c r="J9" i="7"/>
  <c r="K9" i="7"/>
  <c r="L9" i="7"/>
  <c r="M9" i="7"/>
  <c r="N9" i="7"/>
  <c r="O9" i="7"/>
  <c r="P9" i="7"/>
  <c r="Q9" i="7"/>
  <c r="R9" i="7"/>
  <c r="S9" i="7"/>
  <c r="T9" i="7"/>
  <c r="U9" i="7"/>
  <c r="B10" i="7"/>
  <c r="C10" i="7"/>
  <c r="D10" i="7"/>
  <c r="E10" i="7"/>
  <c r="F10" i="7"/>
  <c r="G10" i="7"/>
  <c r="H10" i="7"/>
  <c r="I10" i="7"/>
  <c r="J10" i="7"/>
  <c r="K10" i="7"/>
  <c r="L10" i="7"/>
  <c r="M10" i="7"/>
  <c r="N10" i="7"/>
  <c r="O10" i="7"/>
  <c r="P10" i="7"/>
  <c r="Q10" i="7"/>
  <c r="R10" i="7"/>
  <c r="S10" i="7"/>
  <c r="T10" i="7"/>
  <c r="U10" i="7"/>
  <c r="B11" i="7"/>
  <c r="C11" i="7"/>
  <c r="D11" i="7"/>
  <c r="E11" i="7"/>
  <c r="F11" i="7"/>
  <c r="G11" i="7"/>
  <c r="H11" i="7"/>
  <c r="I11" i="7"/>
  <c r="J11" i="7"/>
  <c r="K11" i="7"/>
  <c r="L11" i="7"/>
  <c r="M11" i="7"/>
  <c r="N11" i="7"/>
  <c r="O11" i="7"/>
  <c r="P11" i="7"/>
  <c r="Q11" i="7"/>
  <c r="R11" i="7"/>
  <c r="S11" i="7"/>
  <c r="T11" i="7"/>
  <c r="U11" i="7"/>
  <c r="B12" i="7"/>
  <c r="C12" i="7"/>
  <c r="D12" i="7"/>
  <c r="E12" i="7"/>
  <c r="F12" i="7"/>
  <c r="G12" i="7"/>
  <c r="H12" i="7"/>
  <c r="I12" i="7"/>
  <c r="J12" i="7"/>
  <c r="K12" i="7"/>
  <c r="L12" i="7"/>
  <c r="M12" i="7"/>
  <c r="N12" i="7"/>
  <c r="O12" i="7"/>
  <c r="P12" i="7"/>
  <c r="Q12" i="7"/>
  <c r="R12" i="7"/>
  <c r="S12" i="7"/>
  <c r="T12" i="7"/>
  <c r="U12" i="7"/>
  <c r="B13" i="7"/>
  <c r="C13" i="7"/>
  <c r="D13" i="7"/>
  <c r="E13" i="7"/>
  <c r="F13" i="7"/>
  <c r="G13" i="7"/>
  <c r="H13" i="7"/>
  <c r="I13" i="7"/>
  <c r="J13" i="7"/>
  <c r="K13" i="7"/>
  <c r="L13" i="7"/>
  <c r="M13" i="7"/>
  <c r="N13" i="7"/>
  <c r="O13" i="7"/>
  <c r="P13" i="7"/>
  <c r="Q13" i="7"/>
  <c r="R13" i="7"/>
  <c r="S13" i="7"/>
  <c r="T13" i="7"/>
  <c r="U13" i="7"/>
  <c r="B14" i="7"/>
  <c r="C14" i="7"/>
  <c r="D14" i="7"/>
  <c r="E14" i="7"/>
  <c r="F14" i="7"/>
  <c r="G14" i="7"/>
  <c r="H14" i="7"/>
  <c r="I14" i="7"/>
  <c r="J14" i="7"/>
  <c r="K14" i="7"/>
  <c r="L14" i="7"/>
  <c r="M14" i="7"/>
  <c r="N14" i="7"/>
  <c r="O14" i="7"/>
  <c r="P14" i="7"/>
  <c r="Q14" i="7"/>
  <c r="R14" i="7"/>
  <c r="S14" i="7"/>
  <c r="T14" i="7"/>
  <c r="U14" i="7"/>
  <c r="B15" i="7"/>
  <c r="C15" i="7"/>
  <c r="D15" i="7"/>
  <c r="E15" i="7"/>
  <c r="F15" i="7"/>
  <c r="G15" i="7"/>
  <c r="H15" i="7"/>
  <c r="I15" i="7"/>
  <c r="J15" i="7"/>
  <c r="K15" i="7"/>
  <c r="L15" i="7"/>
  <c r="M15" i="7"/>
  <c r="N15" i="7"/>
  <c r="O15" i="7"/>
  <c r="P15" i="7"/>
  <c r="Q15" i="7"/>
  <c r="R15" i="7"/>
  <c r="S15" i="7"/>
  <c r="T15" i="7"/>
  <c r="U15" i="7"/>
  <c r="B16" i="7"/>
  <c r="C16" i="7"/>
  <c r="D16" i="7"/>
  <c r="E16" i="7"/>
  <c r="F16" i="7"/>
  <c r="G16" i="7"/>
  <c r="H16" i="7"/>
  <c r="I16" i="7"/>
  <c r="J16" i="7"/>
  <c r="K16" i="7"/>
  <c r="L16" i="7"/>
  <c r="M16" i="7"/>
  <c r="N16" i="7"/>
  <c r="O16" i="7"/>
  <c r="P16" i="7"/>
  <c r="Q16" i="7"/>
  <c r="R16" i="7"/>
  <c r="S16" i="7"/>
  <c r="T16" i="7"/>
  <c r="U16" i="7"/>
  <c r="B17" i="7"/>
  <c r="C17" i="7"/>
  <c r="D17" i="7"/>
  <c r="E17" i="7"/>
  <c r="F17" i="7"/>
  <c r="G17" i="7"/>
  <c r="H17" i="7"/>
  <c r="I17" i="7"/>
  <c r="J17" i="7"/>
  <c r="K17" i="7"/>
  <c r="L17" i="7"/>
  <c r="M17" i="7"/>
  <c r="N17" i="7"/>
  <c r="O17" i="7"/>
  <c r="P17" i="7"/>
  <c r="Q17" i="7"/>
  <c r="R17" i="7"/>
  <c r="S17" i="7"/>
  <c r="T17" i="7"/>
  <c r="U17" i="7"/>
  <c r="B18" i="7"/>
  <c r="C18" i="7"/>
  <c r="D18" i="7"/>
  <c r="E18" i="7"/>
  <c r="F18" i="7"/>
  <c r="G18" i="7"/>
  <c r="H18" i="7"/>
  <c r="I18" i="7"/>
  <c r="J18" i="7"/>
  <c r="K18" i="7"/>
  <c r="L18" i="7"/>
  <c r="M18" i="7"/>
  <c r="N18" i="7"/>
  <c r="O18" i="7"/>
  <c r="P18" i="7"/>
  <c r="Q18" i="7"/>
  <c r="R18" i="7"/>
  <c r="S18" i="7"/>
  <c r="T18" i="7"/>
  <c r="U18" i="7"/>
  <c r="B19" i="7"/>
  <c r="C19" i="7"/>
  <c r="D19" i="7"/>
  <c r="E19" i="7"/>
  <c r="F19" i="7"/>
  <c r="G19" i="7"/>
  <c r="H19" i="7"/>
  <c r="I19" i="7"/>
  <c r="J19" i="7"/>
  <c r="K19" i="7"/>
  <c r="L19" i="7"/>
  <c r="M19" i="7"/>
  <c r="N19" i="7"/>
  <c r="O19" i="7"/>
  <c r="P19" i="7"/>
  <c r="Q19" i="7"/>
  <c r="R19" i="7"/>
  <c r="S19" i="7"/>
  <c r="T19" i="7"/>
  <c r="U19" i="7"/>
  <c r="B20" i="7"/>
  <c r="C20" i="7"/>
  <c r="D20" i="7"/>
  <c r="E20" i="7"/>
  <c r="F20" i="7"/>
  <c r="G20" i="7"/>
  <c r="H20" i="7"/>
  <c r="I20" i="7"/>
  <c r="J20" i="7"/>
  <c r="K20" i="7"/>
  <c r="L20" i="7"/>
  <c r="M20" i="7"/>
  <c r="N20" i="7"/>
  <c r="O20" i="7"/>
  <c r="P20" i="7"/>
  <c r="Q20" i="7"/>
  <c r="R20" i="7"/>
  <c r="S20" i="7"/>
  <c r="T20" i="7"/>
  <c r="U20" i="7"/>
  <c r="B21" i="7"/>
  <c r="C21" i="7"/>
  <c r="D21" i="7"/>
  <c r="E21" i="7"/>
  <c r="F21" i="7"/>
  <c r="G21" i="7"/>
  <c r="H21" i="7"/>
  <c r="I21" i="7"/>
  <c r="J21" i="7"/>
  <c r="K21" i="7"/>
  <c r="L21" i="7"/>
  <c r="M21" i="7"/>
  <c r="N21" i="7"/>
  <c r="O21" i="7"/>
  <c r="P21" i="7"/>
  <c r="Q21" i="7"/>
  <c r="R21" i="7"/>
  <c r="S21" i="7"/>
  <c r="T21" i="7"/>
  <c r="U21" i="7"/>
  <c r="B22" i="7"/>
  <c r="C22" i="7"/>
  <c r="D22" i="7"/>
  <c r="E22" i="7"/>
  <c r="F22" i="7"/>
  <c r="G22" i="7"/>
  <c r="H22" i="7"/>
  <c r="I22" i="7"/>
  <c r="J22" i="7"/>
  <c r="K22" i="7"/>
  <c r="L22" i="7"/>
  <c r="M22" i="7"/>
  <c r="N22" i="7"/>
  <c r="O22" i="7"/>
  <c r="P22" i="7"/>
  <c r="Q22" i="7"/>
  <c r="R22" i="7"/>
  <c r="S22" i="7"/>
  <c r="T22" i="7"/>
  <c r="U22" i="7"/>
  <c r="B23" i="7"/>
  <c r="C23" i="7"/>
  <c r="D23" i="7"/>
  <c r="E23" i="7"/>
  <c r="F23" i="7"/>
  <c r="G23" i="7"/>
  <c r="H23" i="7"/>
  <c r="I23" i="7"/>
  <c r="J23" i="7"/>
  <c r="K23" i="7"/>
  <c r="L23" i="7"/>
  <c r="M23" i="7"/>
  <c r="N23" i="7"/>
  <c r="O23" i="7"/>
  <c r="P23" i="7"/>
  <c r="Q23" i="7"/>
  <c r="R23" i="7"/>
  <c r="S23" i="7"/>
  <c r="T23" i="7"/>
  <c r="U23" i="7"/>
  <c r="B24" i="7"/>
  <c r="C24" i="7"/>
  <c r="D24" i="7"/>
  <c r="E24" i="7"/>
  <c r="F24" i="7"/>
  <c r="G24" i="7"/>
  <c r="H24" i="7"/>
  <c r="I24" i="7"/>
  <c r="J24" i="7"/>
  <c r="K24" i="7"/>
  <c r="L24" i="7"/>
  <c r="M24" i="7"/>
  <c r="N24" i="7"/>
  <c r="O24" i="7"/>
  <c r="P24" i="7"/>
  <c r="Q24" i="7"/>
  <c r="R24" i="7"/>
  <c r="S24" i="7"/>
  <c r="T24" i="7"/>
  <c r="U24" i="7"/>
  <c r="B25" i="7"/>
  <c r="C25" i="7"/>
  <c r="D25" i="7"/>
  <c r="E25" i="7"/>
  <c r="F25" i="7"/>
  <c r="G25" i="7"/>
  <c r="H25" i="7"/>
  <c r="I25" i="7"/>
  <c r="J25" i="7"/>
  <c r="K25" i="7"/>
  <c r="L25" i="7"/>
  <c r="M25" i="7"/>
  <c r="N25" i="7"/>
  <c r="O25" i="7"/>
  <c r="P25" i="7"/>
  <c r="Q25" i="7"/>
  <c r="R25" i="7"/>
  <c r="S25" i="7"/>
  <c r="T25" i="7"/>
  <c r="U25" i="7"/>
  <c r="B26" i="7"/>
  <c r="C26" i="7"/>
  <c r="D26" i="7"/>
  <c r="E26" i="7"/>
  <c r="F26" i="7"/>
  <c r="G26" i="7"/>
  <c r="H26" i="7"/>
  <c r="I26" i="7"/>
  <c r="J26" i="7"/>
  <c r="K26" i="7"/>
  <c r="L26" i="7"/>
  <c r="M26" i="7"/>
  <c r="N26" i="7"/>
  <c r="O26" i="7"/>
  <c r="P26" i="7"/>
  <c r="Q26" i="7"/>
  <c r="R26" i="7"/>
  <c r="S26" i="7"/>
  <c r="T26" i="7"/>
  <c r="U26" i="7"/>
  <c r="B27" i="7"/>
  <c r="C27" i="7"/>
  <c r="D27" i="7"/>
  <c r="E27" i="7"/>
  <c r="F27" i="7"/>
  <c r="G27" i="7"/>
  <c r="H27" i="7"/>
  <c r="I27" i="7"/>
  <c r="J27" i="7"/>
  <c r="K27" i="7"/>
  <c r="L27" i="7"/>
  <c r="M27" i="7"/>
  <c r="N27" i="7"/>
  <c r="O27" i="7"/>
  <c r="P27" i="7"/>
  <c r="Q27" i="7"/>
  <c r="R27" i="7"/>
  <c r="S27" i="7"/>
  <c r="T27" i="7"/>
  <c r="U27" i="7"/>
  <c r="B28" i="7"/>
  <c r="C28" i="7"/>
  <c r="D28" i="7"/>
  <c r="E28" i="7"/>
  <c r="F28" i="7"/>
  <c r="G28" i="7"/>
  <c r="H28" i="7"/>
  <c r="I28" i="7"/>
  <c r="J28" i="7"/>
  <c r="K28" i="7"/>
  <c r="L28" i="7"/>
  <c r="M28" i="7"/>
  <c r="N28" i="7"/>
  <c r="O28" i="7"/>
  <c r="P28" i="7"/>
  <c r="Q28" i="7"/>
  <c r="R28" i="7"/>
  <c r="S28" i="7"/>
  <c r="T28" i="7"/>
  <c r="U28" i="7"/>
  <c r="B29" i="7"/>
  <c r="C29" i="7"/>
  <c r="D29" i="7"/>
  <c r="E29" i="7"/>
  <c r="F29" i="7"/>
  <c r="G29" i="7"/>
  <c r="H29" i="7"/>
  <c r="I29" i="7"/>
  <c r="J29" i="7"/>
  <c r="K29" i="7"/>
  <c r="L29" i="7"/>
  <c r="M29" i="7"/>
  <c r="N29" i="7"/>
  <c r="O29" i="7"/>
  <c r="P29" i="7"/>
  <c r="Q29" i="7"/>
  <c r="R29" i="7"/>
  <c r="S29" i="7"/>
  <c r="T29" i="7"/>
  <c r="U29" i="7"/>
  <c r="B30" i="7"/>
  <c r="C30" i="7"/>
  <c r="D30" i="7"/>
  <c r="E30" i="7"/>
  <c r="F30" i="7"/>
  <c r="G30" i="7"/>
  <c r="H30" i="7"/>
  <c r="I30" i="7"/>
  <c r="J30" i="7"/>
  <c r="K30" i="7"/>
  <c r="L30" i="7"/>
  <c r="M30" i="7"/>
  <c r="N30" i="7"/>
  <c r="O30" i="7"/>
  <c r="P30" i="7"/>
  <c r="Q30" i="7"/>
  <c r="R30" i="7"/>
  <c r="S30" i="7"/>
  <c r="T30" i="7"/>
  <c r="U30" i="7"/>
  <c r="B31" i="7"/>
  <c r="C31" i="7"/>
  <c r="D31" i="7"/>
  <c r="E31" i="7"/>
  <c r="F31" i="7"/>
  <c r="G31" i="7"/>
  <c r="H31" i="7"/>
  <c r="I31" i="7"/>
  <c r="J31" i="7"/>
  <c r="K31" i="7"/>
  <c r="L31" i="7"/>
  <c r="M31" i="7"/>
  <c r="N31" i="7"/>
  <c r="O31" i="7"/>
  <c r="P31" i="7"/>
  <c r="Q31" i="7"/>
  <c r="R31" i="7"/>
  <c r="S31" i="7"/>
  <c r="T31" i="7"/>
  <c r="U31" i="7"/>
  <c r="B32" i="7"/>
  <c r="C32" i="7"/>
  <c r="D32" i="7"/>
  <c r="E32" i="7"/>
  <c r="F32" i="7"/>
  <c r="G32" i="7"/>
  <c r="H32" i="7"/>
  <c r="I32" i="7"/>
  <c r="J32" i="7"/>
  <c r="K32" i="7"/>
  <c r="L32" i="7"/>
  <c r="M32" i="7"/>
  <c r="N32" i="7"/>
  <c r="O32" i="7"/>
  <c r="P32" i="7"/>
  <c r="Q32" i="7"/>
  <c r="R32" i="7"/>
  <c r="S32" i="7"/>
  <c r="T32" i="7"/>
  <c r="U32" i="7"/>
  <c r="B33" i="7"/>
  <c r="C33" i="7"/>
  <c r="D33" i="7"/>
  <c r="E33" i="7"/>
  <c r="F33" i="7"/>
  <c r="G33" i="7"/>
  <c r="H33" i="7"/>
  <c r="I33" i="7"/>
  <c r="J33" i="7"/>
  <c r="K33" i="7"/>
  <c r="L33" i="7"/>
  <c r="M33" i="7"/>
  <c r="N33" i="7"/>
  <c r="O33" i="7"/>
  <c r="P33" i="7"/>
  <c r="Q33" i="7"/>
  <c r="R33" i="7"/>
  <c r="S33" i="7"/>
  <c r="T33" i="7"/>
  <c r="U33" i="7"/>
  <c r="B34" i="7"/>
  <c r="C34" i="7"/>
  <c r="D34" i="7"/>
  <c r="E34" i="7"/>
  <c r="F34" i="7"/>
  <c r="G34" i="7"/>
  <c r="H34" i="7"/>
  <c r="I34" i="7"/>
  <c r="J34" i="7"/>
  <c r="K34" i="7"/>
  <c r="L34" i="7"/>
  <c r="M34" i="7"/>
  <c r="N34" i="7"/>
  <c r="O34" i="7"/>
  <c r="P34" i="7"/>
  <c r="Q34" i="7"/>
  <c r="R34" i="7"/>
  <c r="S34" i="7"/>
  <c r="T34" i="7"/>
  <c r="U34" i="7"/>
  <c r="B35" i="7"/>
  <c r="C35" i="7"/>
  <c r="D35" i="7"/>
  <c r="E35" i="7"/>
  <c r="F35" i="7"/>
  <c r="G35" i="7"/>
  <c r="H35" i="7"/>
  <c r="I35" i="7"/>
  <c r="J35" i="7"/>
  <c r="K35" i="7"/>
  <c r="L35" i="7"/>
  <c r="M35" i="7"/>
  <c r="N35" i="7"/>
  <c r="O35" i="7"/>
  <c r="P35" i="7"/>
  <c r="Q35" i="7"/>
  <c r="R35" i="7"/>
  <c r="S35" i="7"/>
  <c r="T35" i="7"/>
  <c r="U35" i="7"/>
  <c r="B36" i="7"/>
  <c r="C36" i="7"/>
  <c r="D36" i="7"/>
  <c r="E36" i="7"/>
  <c r="F36" i="7"/>
  <c r="G36" i="7"/>
  <c r="H36" i="7"/>
  <c r="I36" i="7"/>
  <c r="J36" i="7"/>
  <c r="K36" i="7"/>
  <c r="L36" i="7"/>
  <c r="M36" i="7"/>
  <c r="N36" i="7"/>
  <c r="O36" i="7"/>
  <c r="P36" i="7"/>
  <c r="Q36" i="7"/>
  <c r="R36" i="7"/>
  <c r="S36" i="7"/>
  <c r="T36" i="7"/>
  <c r="U36" i="7"/>
  <c r="B37" i="7"/>
  <c r="C37" i="7"/>
  <c r="D37" i="7"/>
  <c r="E37" i="7"/>
  <c r="F37" i="7"/>
  <c r="G37" i="7"/>
  <c r="H37" i="7"/>
  <c r="I37" i="7"/>
  <c r="J37" i="7"/>
  <c r="K37" i="7"/>
  <c r="L37" i="7"/>
  <c r="M37" i="7"/>
  <c r="N37" i="7"/>
  <c r="O37" i="7"/>
  <c r="P37" i="7"/>
  <c r="Q37" i="7"/>
  <c r="R37" i="7"/>
  <c r="S37" i="7"/>
  <c r="T37" i="7"/>
  <c r="U37" i="7"/>
  <c r="B38" i="7"/>
  <c r="C38" i="7"/>
  <c r="D38" i="7"/>
  <c r="E38" i="7"/>
  <c r="F38" i="7"/>
  <c r="G38" i="7"/>
  <c r="H38" i="7"/>
  <c r="I38" i="7"/>
  <c r="J38" i="7"/>
  <c r="K38" i="7"/>
  <c r="L38" i="7"/>
  <c r="M38" i="7"/>
  <c r="N38" i="7"/>
  <c r="O38" i="7"/>
  <c r="P38" i="7"/>
  <c r="Q38" i="7"/>
  <c r="R38" i="7"/>
  <c r="S38" i="7"/>
  <c r="T38" i="7"/>
  <c r="U38" i="7"/>
  <c r="B39" i="7"/>
  <c r="C39" i="7"/>
  <c r="D39" i="7"/>
  <c r="E39" i="7"/>
  <c r="F39" i="7"/>
  <c r="G39" i="7"/>
  <c r="H39" i="7"/>
  <c r="I39" i="7"/>
  <c r="J39" i="7"/>
  <c r="K39" i="7"/>
  <c r="L39" i="7"/>
  <c r="M39" i="7"/>
  <c r="N39" i="7"/>
  <c r="O39" i="7"/>
  <c r="P39" i="7"/>
  <c r="Q39" i="7"/>
  <c r="R39" i="7"/>
  <c r="S39" i="7"/>
  <c r="T39" i="7"/>
  <c r="U39" i="7"/>
  <c r="B40" i="7"/>
  <c r="C40" i="7"/>
  <c r="D40" i="7"/>
  <c r="E40" i="7"/>
  <c r="F40" i="7"/>
  <c r="G40" i="7"/>
  <c r="H40" i="7"/>
  <c r="I40" i="7"/>
  <c r="J40" i="7"/>
  <c r="K40" i="7"/>
  <c r="L40" i="7"/>
  <c r="M40" i="7"/>
  <c r="N40" i="7"/>
  <c r="O40" i="7"/>
  <c r="P40" i="7"/>
  <c r="Q40" i="7"/>
  <c r="R40" i="7"/>
  <c r="S40" i="7"/>
  <c r="T40" i="7"/>
  <c r="U40" i="7"/>
  <c r="B41" i="7"/>
  <c r="C41" i="7"/>
  <c r="D41" i="7"/>
  <c r="E41" i="7"/>
  <c r="F41" i="7"/>
  <c r="G41" i="7"/>
  <c r="H41" i="7"/>
  <c r="I41" i="7"/>
  <c r="J41" i="7"/>
  <c r="K41" i="7"/>
  <c r="L41" i="7"/>
  <c r="M41" i="7"/>
  <c r="N41" i="7"/>
  <c r="O41" i="7"/>
  <c r="P41" i="7"/>
  <c r="Q41" i="7"/>
  <c r="R41" i="7"/>
  <c r="S41" i="7"/>
  <c r="T41" i="7"/>
  <c r="U41" i="7"/>
  <c r="B42" i="7"/>
  <c r="C42" i="7"/>
  <c r="D42" i="7"/>
  <c r="E42" i="7"/>
  <c r="F42" i="7"/>
  <c r="G42" i="7"/>
  <c r="H42" i="7"/>
  <c r="I42" i="7"/>
  <c r="J42" i="7"/>
  <c r="K42" i="7"/>
  <c r="L42" i="7"/>
  <c r="M42" i="7"/>
  <c r="N42" i="7"/>
  <c r="O42" i="7"/>
  <c r="P42" i="7"/>
  <c r="Q42" i="7"/>
  <c r="R42" i="7"/>
  <c r="S42" i="7"/>
  <c r="T42" i="7"/>
  <c r="U42" i="7"/>
  <c r="B43" i="7"/>
  <c r="C43" i="7"/>
  <c r="D43" i="7"/>
  <c r="E43" i="7"/>
  <c r="F43" i="7"/>
  <c r="G43" i="7"/>
  <c r="H43" i="7"/>
  <c r="I43" i="7"/>
  <c r="J43" i="7"/>
  <c r="K43" i="7"/>
  <c r="L43" i="7"/>
  <c r="M43" i="7"/>
  <c r="N43" i="7"/>
  <c r="O43" i="7"/>
  <c r="P43" i="7"/>
  <c r="Q43" i="7"/>
  <c r="R43" i="7"/>
  <c r="S43" i="7"/>
  <c r="T43" i="7"/>
  <c r="U43" i="7"/>
  <c r="B44" i="7"/>
  <c r="C44" i="7"/>
  <c r="D44" i="7"/>
  <c r="E44" i="7"/>
  <c r="F44" i="7"/>
  <c r="G44" i="7"/>
  <c r="H44" i="7"/>
  <c r="I44" i="7"/>
  <c r="J44" i="7"/>
  <c r="K44" i="7"/>
  <c r="L44" i="7"/>
  <c r="M44" i="7"/>
  <c r="N44" i="7"/>
  <c r="O44" i="7"/>
  <c r="P44" i="7"/>
  <c r="Q44" i="7"/>
  <c r="R44" i="7"/>
  <c r="S44" i="7"/>
  <c r="T44" i="7"/>
  <c r="U44" i="7"/>
  <c r="B45" i="7"/>
  <c r="C45" i="7"/>
  <c r="D45" i="7"/>
  <c r="E45" i="7"/>
  <c r="F45" i="7"/>
  <c r="G45" i="7"/>
  <c r="H45" i="7"/>
  <c r="I45" i="7"/>
  <c r="J45" i="7"/>
  <c r="K45" i="7"/>
  <c r="L45" i="7"/>
  <c r="M45" i="7"/>
  <c r="N45" i="7"/>
  <c r="O45" i="7"/>
  <c r="P45" i="7"/>
  <c r="Q45" i="7"/>
  <c r="R45" i="7"/>
  <c r="S45" i="7"/>
  <c r="T45" i="7"/>
  <c r="U45" i="7"/>
  <c r="B46" i="7"/>
  <c r="C46" i="7"/>
  <c r="D46" i="7"/>
  <c r="E46" i="7"/>
  <c r="F46" i="7"/>
  <c r="G46" i="7"/>
  <c r="H46" i="7"/>
  <c r="I46" i="7"/>
  <c r="J46" i="7"/>
  <c r="K46" i="7"/>
  <c r="L46" i="7"/>
  <c r="M46" i="7"/>
  <c r="N46" i="7"/>
  <c r="O46" i="7"/>
  <c r="P46" i="7"/>
  <c r="Q46" i="7"/>
  <c r="R46" i="7"/>
  <c r="S46" i="7"/>
  <c r="T46" i="7"/>
  <c r="U46" i="7"/>
  <c r="O3" i="7"/>
  <c r="N3" i="7"/>
  <c r="U3" i="7"/>
  <c r="T3" i="7"/>
  <c r="S3" i="7"/>
  <c r="R3" i="7"/>
  <c r="Q3" i="7"/>
  <c r="P3" i="7"/>
  <c r="M3" i="7"/>
  <c r="L3" i="7"/>
  <c r="K3" i="7"/>
  <c r="J3" i="7"/>
  <c r="I3" i="7"/>
  <c r="H3" i="7"/>
  <c r="G3" i="7"/>
  <c r="F3" i="7"/>
  <c r="E3" i="7"/>
  <c r="D3" i="7"/>
  <c r="C3" i="7"/>
  <c r="B3" i="7"/>
  <c r="K5" i="8" l="1"/>
  <c r="K13" i="8"/>
  <c r="K21" i="8"/>
  <c r="K16" i="8"/>
  <c r="K18" i="8"/>
  <c r="K20" i="8"/>
  <c r="K6" i="8"/>
  <c r="K14" i="8"/>
  <c r="K22" i="8"/>
  <c r="K23" i="8"/>
  <c r="K9" i="8"/>
  <c r="K10" i="8"/>
  <c r="K12" i="8"/>
  <c r="K7" i="8"/>
  <c r="K15" i="8"/>
  <c r="K17" i="8"/>
  <c r="K11" i="8"/>
  <c r="K8" i="8"/>
  <c r="K4" i="8"/>
  <c r="K19" i="8"/>
  <c r="J6" i="8"/>
  <c r="J14" i="8"/>
  <c r="J22" i="8"/>
  <c r="J7" i="8"/>
  <c r="J15" i="8"/>
  <c r="J23" i="8"/>
  <c r="J8" i="8"/>
  <c r="J16" i="8"/>
  <c r="J19" i="8"/>
  <c r="J4" i="8"/>
  <c r="J12" i="8"/>
  <c r="J13" i="8"/>
  <c r="J9" i="8"/>
  <c r="J17" i="8"/>
  <c r="J10" i="8"/>
  <c r="J18" i="8"/>
  <c r="J11" i="8"/>
  <c r="J20" i="8"/>
  <c r="J5" i="8"/>
  <c r="J21" i="8"/>
  <c r="J6" i="1"/>
  <c r="B7" i="9"/>
  <c r="V45" i="7"/>
  <c r="V43" i="7"/>
  <c r="V41" i="7"/>
  <c r="V39" i="7"/>
  <c r="V37" i="7"/>
  <c r="V35" i="7"/>
  <c r="V33" i="7"/>
  <c r="V31" i="7"/>
  <c r="V29" i="7"/>
  <c r="V27" i="7"/>
  <c r="V25" i="7"/>
  <c r="V23" i="7"/>
  <c r="V21" i="7"/>
  <c r="V19" i="7"/>
  <c r="V17" i="7"/>
  <c r="V15" i="7"/>
  <c r="V13" i="7"/>
  <c r="V11" i="7"/>
  <c r="V9" i="7"/>
  <c r="V7" i="7"/>
  <c r="V5" i="7"/>
  <c r="V3" i="7"/>
  <c r="V46" i="7"/>
  <c r="V44" i="7"/>
  <c r="V42" i="7"/>
  <c r="V40" i="7"/>
  <c r="V38" i="7"/>
  <c r="V36" i="7"/>
  <c r="V34" i="7"/>
  <c r="V32" i="7"/>
  <c r="V30" i="7"/>
  <c r="V28" i="7"/>
  <c r="V26" i="7"/>
  <c r="V24" i="7"/>
  <c r="V22" i="7"/>
  <c r="V20" i="7"/>
  <c r="V18" i="7"/>
  <c r="V16" i="7"/>
  <c r="V14" i="7"/>
  <c r="V12" i="7"/>
  <c r="V10" i="7"/>
  <c r="V8" i="7"/>
  <c r="V6" i="7"/>
  <c r="V4" i="7"/>
  <c r="J7" i="1" l="1"/>
  <c r="J3" i="1"/>
  <c r="J4" i="1"/>
  <c r="V47" i="7"/>
  <c r="V48" i="7"/>
  <c r="V49" i="7" l="1"/>
  <c r="J5" i="1" l="1"/>
  <c r="G3" i="1" s="1"/>
</calcChain>
</file>

<file path=xl/sharedStrings.xml><?xml version="1.0" encoding="utf-8"?>
<sst xmlns="http://schemas.openxmlformats.org/spreadsheetml/2006/main" count="276" uniqueCount="223">
  <si>
    <t>Mathematics Knowledge Base</t>
  </si>
  <si>
    <t>Responsibility</t>
  </si>
  <si>
    <t>Initiative</t>
  </si>
  <si>
    <t>Leadership</t>
  </si>
  <si>
    <t>Writing</t>
  </si>
  <si>
    <t>Comprehension</t>
  </si>
  <si>
    <t>Role of Engineer</t>
  </si>
  <si>
    <t>Sustainability</t>
  </si>
  <si>
    <t>Ethics</t>
  </si>
  <si>
    <t>Equity</t>
  </si>
  <si>
    <t>Reflection</t>
  </si>
  <si>
    <t>Indicator</t>
  </si>
  <si>
    <t>Student Number</t>
  </si>
  <si>
    <t>Investigation</t>
  </si>
  <si>
    <t>Design</t>
  </si>
  <si>
    <t>Professionalism</t>
  </si>
  <si>
    <t>Demonstrated competence in university level mathematics, natural sciences, engineering fundamentals, and specialized engineering knowledge appropriate to the program.</t>
  </si>
  <si>
    <t>An ability to design solutions for complex, open-ended engineering problems and to design systems, components or processes that meet specified needs with appropriate attention to health and safety risks, applicable standards, and economic, environmental, cultural and societal considerations.</t>
  </si>
  <si>
    <t>An ability to create, select, apply, adapt, and extend appropriate techniques, resources, and modern engineering tools to a range of engineering activities, from simple to complex, with an understanding of the associated limitations.</t>
  </si>
  <si>
    <t>An ability to work effectively as a member and leader in teams, preferably in a multi-disciplinary setting.</t>
  </si>
  <si>
    <t>An understanding of the roles and responsibilities of the professional engineer in society, especially the primary role of protection of the public and the public interest.</t>
  </si>
  <si>
    <t>An ability to analyze social and environmental aspects of engineering activities. Such ability includes an understanding of the interactions that engineering has with the economic, social, health, safety, legal, and cultural aspects of society, the uncertainties in the prediction of such interactions; and the concepts of sustainable design and development and environmental stewardship.</t>
  </si>
  <si>
    <t>An ability to apply professional ethics, accountability, and equity.</t>
  </si>
  <si>
    <t>An ability to appropriately incorporate economics and business practices including project, risk, and change management into the practice of engineering and to understand their limitations.</t>
  </si>
  <si>
    <t>Demonstrate comprehension of and apply mathematics as relevant to the field of engineering.</t>
  </si>
  <si>
    <t>Identify the significant issues to be considered when addressing a practical (complex) engineering question or task; Identify relevant known information, uncertainties, and biases, and key issues requiring investigation</t>
  </si>
  <si>
    <t>Create an appropriate model to describe an engineering problem, articulate assumptions and approximations, and use an appropriate level of abstraction; Identify most promising solution approaches</t>
  </si>
  <si>
    <t>Select and apply appropriate qualitative and quantitative techniques to generate results from model</t>
  </si>
  <si>
    <t>Evaluate validity (under uncertainty and incomplete knowledge) of results; Compare model results with available data; Draw substantiated conclusions</t>
  </si>
  <si>
    <t>Define scope and goals of investigation; Describe previous work; Generate ideas and working hypothesis</t>
  </si>
  <si>
    <t xml:space="preserve">Formulate or apply appropriate procedures, tools, and techniques to collect data; Consider equipment limitations and testing methods </t>
  </si>
  <si>
    <t>Formulate or apply appropriate procedures, tools, and techniques to analyze and process data to reach appropriate conclusions</t>
  </si>
  <si>
    <t>Assess the validity of conclusions given limitations of theory and measurement</t>
  </si>
  <si>
    <t>Adapt and apply a general iterative design process to develop devices, systems, or processes to address open-ended complex problems</t>
  </si>
  <si>
    <t>Identify stakeholder needs, and applicable constraints, including appropriate attention to health and safety risks, applicable standards, and economic, environmental, cultural and societal considerations</t>
  </si>
  <si>
    <t>Specify design requirements based on needs and constraints</t>
  </si>
  <si>
    <t>Produce a variety of potential design solutions and perform systematic evaluation of these solutions</t>
  </si>
  <si>
    <t>Apply appropriate engineering knowledge, judgement, and tools, in creating and analyzing design solutions</t>
  </si>
  <si>
    <t>Assess performance of final design based on requirements, needs, and constraints including attention to health and safety risks, applicable standards, and economic, environmental, cultural or societal considerations</t>
  </si>
  <si>
    <t>Locate, catalogue and utilize relevant information (including proficiency in access, systematically searching, analysing and evaluating relevant publications)</t>
  </si>
  <si>
    <t>Select or apply appropriate software, laboratory/field equipment or techniques to model, analyze, fabricate, prototype, or visualize an engineering task</t>
  </si>
  <si>
    <t>Recognize a variety of working and learning preferences and world-views; Appreciate the value of diversity on a team</t>
  </si>
  <si>
    <t>Communicate effectively and constructively with other team members, clients, supervisors, and other stakeholders; Apply principles of conflict resolution to resolve team issues and barriers to participatory decision-making</t>
  </si>
  <si>
    <t>Assume responsibility for own work, participate equitably, and respond appropriately to feedback</t>
  </si>
  <si>
    <t>Exercise initiative and contribute to team goal-setting and goal achieving</t>
  </si>
  <si>
    <t>Demonstrate team leadership while respecting others' roles; accept leadership roles of others</t>
  </si>
  <si>
    <t>Produce clear and well-constructed documents in a variety of professional genres</t>
  </si>
  <si>
    <t>Read, understand, interpret, and synthesize technical and non-technical information; Participate effectively in oral exchanges with technical and non-technical personnel; Understand, evaluate, synthesize, and share information; Listen and comprehend information, including instructions, reports, design documentation, and the viewpoints of multiple stakeholders including the public</t>
  </si>
  <si>
    <t>Construct and deliver effective multi-modal presentations to technical and non-technical audiences, including society at large, in a variety of scenarios and genres; Produce effective visual and multi-modal representations of complex engineering concepts</t>
  </si>
  <si>
    <t>Describe the role of engineering in a broad context, including how it pertains to health, safety, public welfare and interests, and the environment</t>
  </si>
  <si>
    <t>Demonstrate professional behaviour as described by APEGBC</t>
  </si>
  <si>
    <t>Describe impact of human activity on health, safety, and environmental systems.</t>
  </si>
  <si>
    <t>Incorporate sustainability considerations  (societal, ecological, and economic) such as life cycle analysis, large scale mass and energy balance and multi-criteria decision making matrices in design</t>
  </si>
  <si>
    <t>Describe relevant legal requirements governing engineering activities</t>
  </si>
  <si>
    <t>Demonstrate ethical behavior including adherence to UBC policies and APEG BC’s code of ethics</t>
  </si>
  <si>
    <t>Demonstrate an equitable and inclusive behavior that recognizes issues relating to race, national or ethnic origin, colour, religion, sex, sexual orientations, age, and mental or physical disability</t>
  </si>
  <si>
    <t>Demonstrate an understanding of business principles and practices as relevant to engineering projects</t>
  </si>
  <si>
    <t>Incorporate cost considerations throughout the design and execution of a project and manage the project budget (e.g. estimate life-cycle costs)</t>
  </si>
  <si>
    <t>Demonstrate the ability to apply project management or construction management skills including costing, planning, scheduling, safety analysis, and human resources</t>
  </si>
  <si>
    <t>Reflect on performance and identify opportunities for improvement</t>
  </si>
  <si>
    <t>Membership in a professional association such as IEEE, CSME, etc.</t>
  </si>
  <si>
    <t>Natural Sciences Knowledge Base</t>
  </si>
  <si>
    <t>Engineering Sciences Knowledge Base</t>
  </si>
  <si>
    <t>Discipline Specific Knowledge Base</t>
  </si>
  <si>
    <t>5.3 - Evaluate &amp; Adapt Tool</t>
  </si>
  <si>
    <t>Invalid student number</t>
  </si>
  <si>
    <t>Indicator weight error</t>
  </si>
  <si>
    <t>Missing or extra grade</t>
  </si>
  <si>
    <t>3.2 - Experimental Design &amp; Data Collection</t>
  </si>
  <si>
    <t>3.3 - Data Analysis &amp; Synthesis</t>
  </si>
  <si>
    <t>3.4 - Assess Results</t>
  </si>
  <si>
    <t>4.1 - Design Process</t>
  </si>
  <si>
    <t>4.2 - Need and Constraint Identification</t>
  </si>
  <si>
    <t>4.3 - Problem Specification</t>
  </si>
  <si>
    <t>4.4 - Solution Generation &amp; Selection</t>
  </si>
  <si>
    <t>4.5 - Detailed Design</t>
  </si>
  <si>
    <t>4.6 - Solution Assessment</t>
  </si>
  <si>
    <t>5.1 - Information Retrieval</t>
  </si>
  <si>
    <t>5.2 - Select &amp; Apply Tool</t>
  </si>
  <si>
    <t>6.1 - Team Attitudes</t>
  </si>
  <si>
    <t>6.2 - Team Communication &amp; Conflict Resolution</t>
  </si>
  <si>
    <t>6.3 - Responsibility</t>
  </si>
  <si>
    <t>6.4 - Initiative</t>
  </si>
  <si>
    <t>6.5 - Leadership</t>
  </si>
  <si>
    <t>7.1 - Writing</t>
  </si>
  <si>
    <t>7.2 - Comprehension</t>
  </si>
  <si>
    <t xml:space="preserve">7.3 - Presenting </t>
  </si>
  <si>
    <t>8.1 - Role of Engineer</t>
  </si>
  <si>
    <t xml:space="preserve">8.2 - Professional Behaviour </t>
  </si>
  <si>
    <t>8.3 - Protection of Public Interest</t>
  </si>
  <si>
    <t>9.1 - Impact of Human Activity</t>
  </si>
  <si>
    <t>9.2 - Sustainability</t>
  </si>
  <si>
    <t>9.3 - Legal Requirements</t>
  </si>
  <si>
    <t>10.1 - Ethics</t>
  </si>
  <si>
    <t>10.2 - Equity</t>
  </si>
  <si>
    <t>11.1 - Economics &amp; Business Principles</t>
  </si>
  <si>
    <t>11.2 - Cost Considerations</t>
  </si>
  <si>
    <t>11.3 - Project Risk</t>
  </si>
  <si>
    <t>11.4 - Project Management</t>
  </si>
  <si>
    <t>12.1 - Reflection</t>
  </si>
  <si>
    <t>12.2 - Participation in Professional Association</t>
  </si>
  <si>
    <t>12.3 - Identify &amp; Use Technical Literature</t>
  </si>
  <si>
    <t>1.1 - Mathematics Knowledge Base</t>
  </si>
  <si>
    <t>1.2 - Natural Sciences Knowledge Base</t>
  </si>
  <si>
    <t>1.3 - Engineering Sciences Knowledge Base</t>
  </si>
  <si>
    <t>1.4 - Discipline Specific Knowledge Base</t>
  </si>
  <si>
    <t>2.1 - Problem Identification</t>
  </si>
  <si>
    <t>2.2 - Problem Formulation</t>
  </si>
  <si>
    <t>2.3 - Problem Analysis</t>
  </si>
  <si>
    <t>2.4 - Validation &amp; Evaluation of Results</t>
  </si>
  <si>
    <t>3.1 - Define Investigation</t>
  </si>
  <si>
    <t>Sum of weights</t>
  </si>
  <si>
    <t>No. of blanks</t>
  </si>
  <si>
    <t>No. of "not 1"</t>
  </si>
  <si>
    <t>No. of errors</t>
  </si>
  <si>
    <t>Assessment</t>
  </si>
  <si>
    <t>Max score exceeded</t>
  </si>
  <si>
    <t>Max grade</t>
  </si>
  <si>
    <t>Min grade</t>
  </si>
  <si>
    <t>No. non blank</t>
  </si>
  <si>
    <t>No. "EX"</t>
  </si>
  <si>
    <t>Idx. of last student</t>
  </si>
  <si>
    <t>Idx. of last grade</t>
  </si>
  <si>
    <t>Negative grade</t>
  </si>
  <si>
    <t>Index error</t>
  </si>
  <si>
    <t>No. numerical</t>
  </si>
  <si>
    <t>Invalid entry</t>
  </si>
  <si>
    <t>Max possible student ID</t>
  </si>
  <si>
    <t>Max student ID</t>
  </si>
  <si>
    <t>Min student ID</t>
  </si>
  <si>
    <t>Min possible student ID</t>
  </si>
  <si>
    <t>No. students</t>
  </si>
  <si>
    <t>Invalid ID</t>
  </si>
  <si>
    <t>Blank ID</t>
  </si>
  <si>
    <t>Invalid grade</t>
  </si>
  <si>
    <t>Terms</t>
  </si>
  <si>
    <t>Indicators</t>
  </si>
  <si>
    <t>Attribute</t>
  </si>
  <si>
    <t>Description</t>
  </si>
  <si>
    <t>Knowledge base for engineering</t>
  </si>
  <si>
    <t>Demonstrate comprehension of and apply physical, life and earth sciences as relevant to the field of engineering.</t>
  </si>
  <si>
    <t>Demonstrate comprehension of and apply engineering sciences that support the broad field of engineering.</t>
  </si>
  <si>
    <t>Demonstrate comprehension of and apply discipline specific knowledge. 
For Civil: Statics and stability, steel &amp; timber structures, concrete, environmental analysis, water and waste water, soil, transport, etc.
For Electrical: Photonics and semiconductor physics, electromagnetics and energy systems, analog and digital electronics, control, communications and signal processing, computer hardware and computer networks, software, etc.
For Mechanical: Thermodynamics of fluids, dynamics &amp; vibrations, mechatronics and control, manufacturing, materials, biomechanics, etc.
For Manufacturing: Manufacturing processes, materials, industrial automation, production management, industrial engineering, etc.</t>
  </si>
  <si>
    <t>Problem analysis</t>
  </si>
  <si>
    <t>An ability to use appropriate knowledge and skills to identify, formulate, analyze, and solve complex engineering problems in order to reach substantiated conclusions.</t>
  </si>
  <si>
    <t>Problem identification</t>
  </si>
  <si>
    <t>Problem formulation</t>
  </si>
  <si>
    <t>Validation &amp; evaluation of results</t>
  </si>
  <si>
    <t>An ability to conduct investigations of complex problems by methods that include appropriate experiments, analysis and interpretation of data and synthesis of information in order to reach valid conclusions.</t>
  </si>
  <si>
    <t>Define investigation</t>
  </si>
  <si>
    <t>Experimental design &amp; data collection</t>
  </si>
  <si>
    <t>Data analysis &amp; synthesis</t>
  </si>
  <si>
    <t>Assess results</t>
  </si>
  <si>
    <t>Design process</t>
  </si>
  <si>
    <t>Need and constraint identification</t>
  </si>
  <si>
    <t>Problem specification</t>
  </si>
  <si>
    <t>Solution generation &amp; selection</t>
  </si>
  <si>
    <t>Detailed design</t>
  </si>
  <si>
    <t>Solution assessment</t>
  </si>
  <si>
    <t>Use of engineering tools</t>
  </si>
  <si>
    <t>Information retrieval</t>
  </si>
  <si>
    <t>Select &amp; apply tool</t>
  </si>
  <si>
    <t>Evaluate &amp; adapt tool</t>
  </si>
  <si>
    <t>Evaluate software, laboratory/field equipment or techniques to identify and address their limitations with respect to needs</t>
  </si>
  <si>
    <t>Individual &amp; team work</t>
  </si>
  <si>
    <t>Team attitudes</t>
  </si>
  <si>
    <t>Team communication &amp; conflict resolution</t>
  </si>
  <si>
    <t>Communication skills</t>
  </si>
  <si>
    <t>An ability to communicate complex engineering concepts within the profession and with society at large. Such ability includes reading, writing, speaking and listening, and the ability to comprehend and write effective reports and design documentation, and to give and effectively respond to clear instructions.</t>
  </si>
  <si>
    <t>Presenting</t>
  </si>
  <si>
    <t>Professional behaviour</t>
  </si>
  <si>
    <t>Protection of public interest</t>
  </si>
  <si>
    <t>Integrate standards, codes of practice, and legal and regulatory factors including contract law and other issues related to the public trust and interest into decision-making processes</t>
  </si>
  <si>
    <t>Impact of engineering on society and the environment</t>
  </si>
  <si>
    <t>Impact of human activity</t>
  </si>
  <si>
    <t>Legal requirements</t>
  </si>
  <si>
    <t>Ethics and equity</t>
  </si>
  <si>
    <t>Economics and project management</t>
  </si>
  <si>
    <t>Economics &amp; business principles</t>
  </si>
  <si>
    <t>Cost considerations</t>
  </si>
  <si>
    <t>Project risk</t>
  </si>
  <si>
    <t>Comprehend, assess and quantify risks in projects and devise strategies for their management.</t>
  </si>
  <si>
    <t>Project management</t>
  </si>
  <si>
    <t>Life-long learning</t>
  </si>
  <si>
    <t>An ability to identify and to address their own educational needs in a changing world in ways sufficient to maintain their competence and to allow them to contribute to the advancement of knowledge.</t>
  </si>
  <si>
    <t>Participation in professional association</t>
  </si>
  <si>
    <t>Identify &amp; use technical literature</t>
  </si>
  <si>
    <t xml:space="preserve">Identify and make accurate use of  appropriate technical literature and other information sources </t>
  </si>
  <si>
    <t>Level</t>
  </si>
  <si>
    <t>Max Score Possible</t>
  </si>
  <si>
    <r>
      <rPr>
        <b/>
        <sz val="9"/>
        <color theme="1"/>
        <rFont val="Calibri"/>
        <family val="2"/>
        <scheme val="minor"/>
      </rPr>
      <t>Learning Outcome</t>
    </r>
    <r>
      <rPr>
        <sz val="9"/>
        <color theme="1"/>
        <rFont val="Calibri"/>
        <family val="2"/>
        <scheme val="minor"/>
      </rPr>
      <t xml:space="preserve">
</t>
    </r>
    <r>
      <rPr>
        <i/>
        <sz val="9"/>
        <color theme="1"/>
        <rFont val="Calibri"/>
        <family val="2"/>
        <scheme val="minor"/>
      </rPr>
      <t>From syllabus</t>
    </r>
  </si>
  <si>
    <r>
      <rPr>
        <b/>
        <sz val="9"/>
        <color theme="1"/>
        <rFont val="Calibri"/>
        <family val="2"/>
        <scheme val="minor"/>
      </rPr>
      <t>Weight</t>
    </r>
    <r>
      <rPr>
        <sz val="9"/>
        <color theme="1"/>
        <rFont val="Calibri"/>
        <family val="2"/>
        <scheme val="minor"/>
      </rPr>
      <t xml:space="preserve">
</t>
    </r>
    <r>
      <rPr>
        <i/>
        <sz val="9"/>
        <color theme="1"/>
        <rFont val="Calibri"/>
        <family val="2"/>
        <scheme val="minor"/>
      </rPr>
      <t>The sum of all weights for a given indicator must be 100%</t>
    </r>
  </si>
  <si>
    <t>IDA level</t>
  </si>
  <si>
    <t>I = introduced</t>
  </si>
  <si>
    <t>D = developed</t>
  </si>
  <si>
    <t>A = applied</t>
  </si>
  <si>
    <t>Course Code</t>
  </si>
  <si>
    <t>Course codes</t>
  </si>
  <si>
    <t>APSC</t>
  </si>
  <si>
    <t>ENGR</t>
  </si>
  <si>
    <t>MANF</t>
  </si>
  <si>
    <t>Course Number</t>
  </si>
  <si>
    <t>Academic Year</t>
  </si>
  <si>
    <t>Years</t>
  </si>
  <si>
    <t>2021-22</t>
  </si>
  <si>
    <t>2022-23</t>
  </si>
  <si>
    <t>2023-24</t>
  </si>
  <si>
    <t>2024-25</t>
  </si>
  <si>
    <t>2025-26</t>
  </si>
  <si>
    <t>W1</t>
  </si>
  <si>
    <t>W2</t>
  </si>
  <si>
    <t>S1</t>
  </si>
  <si>
    <t>S2</t>
  </si>
  <si>
    <t>Term</t>
  </si>
  <si>
    <t>Instructor Name</t>
  </si>
  <si>
    <t>Sections</t>
  </si>
  <si>
    <t>Section</t>
  </si>
  <si>
    <t>Save as (file name)</t>
  </si>
  <si>
    <t>Common errors</t>
  </si>
  <si>
    <t>PWD: Dean's ID</t>
  </si>
  <si>
    <r>
      <rPr>
        <b/>
        <sz val="9"/>
        <color theme="1"/>
        <rFont val="Calibri"/>
        <family val="2"/>
        <scheme val="minor"/>
      </rPr>
      <t>Rationale</t>
    </r>
    <r>
      <rPr>
        <sz val="9"/>
        <color theme="1"/>
        <rFont val="Calibri"/>
        <family val="2"/>
        <scheme val="minor"/>
      </rPr>
      <t xml:space="preserve">
</t>
    </r>
    <r>
      <rPr>
        <i/>
        <sz val="9"/>
        <color theme="1"/>
        <rFont val="Calibri"/>
        <family val="2"/>
        <scheme val="minor"/>
      </rPr>
      <t>How does the tool assess the learning outcome at the specified IDA level? Why was this assessment tool chosen?</t>
    </r>
  </si>
  <si>
    <r>
      <rPr>
        <b/>
        <sz val="9"/>
        <color theme="1"/>
        <rFont val="Calibri"/>
        <family val="2"/>
        <scheme val="minor"/>
      </rPr>
      <t>Assessment Tool</t>
    </r>
    <r>
      <rPr>
        <sz val="9"/>
        <color theme="1"/>
        <rFont val="Calibri"/>
        <family val="2"/>
        <scheme val="minor"/>
      </rPr>
      <t xml:space="preserve">
</t>
    </r>
    <r>
      <rPr>
        <i/>
        <sz val="9"/>
        <color theme="1"/>
        <rFont val="Calibri"/>
        <family val="2"/>
        <scheme val="minor"/>
      </rPr>
      <t>SoE project rubric, iPeer, e.g.</t>
    </r>
  </si>
  <si>
    <t>Important: when pasting into this sheet, you should right-click and select "Values (V)" or "Match Destination Formatting (M)" from the Paste Options to avoid formatting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</si>
</sst>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sz val="10"/>
      <name val="Arial"/>
      <family val="2"/>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b/>
      <sz val="9"/>
      <color theme="0"/>
      <name val="Calibri"/>
      <family val="2"/>
      <scheme val="minor"/>
    </font>
    <font>
      <b/>
      <sz val="9"/>
      <name val="Calibri"/>
      <family val="2"/>
      <scheme val="minor"/>
    </font>
    <font>
      <sz val="9"/>
      <name val="Calibri"/>
      <family val="2"/>
      <scheme val="minor"/>
    </font>
    <font>
      <sz val="9"/>
      <color theme="0"/>
      <name val="Calibri"/>
      <family val="2"/>
      <scheme val="minor"/>
    </font>
    <font>
      <b/>
      <sz val="9"/>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s>
  <borders count="18">
    <border>
      <left/>
      <right/>
      <top/>
      <bottom/>
      <diagonal/>
    </border>
    <border>
      <left/>
      <right/>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s>
  <cellStyleXfs count="3">
    <xf numFmtId="0" fontId="0" fillId="0" borderId="0"/>
    <xf numFmtId="9" fontId="3" fillId="0" borderId="0" applyFont="0" applyFill="0" applyBorder="0" applyAlignment="0" applyProtection="0"/>
    <xf numFmtId="0" fontId="4" fillId="0" borderId="0"/>
  </cellStyleXfs>
  <cellXfs count="86">
    <xf numFmtId="0" fontId="0" fillId="0" borderId="0" xfId="0"/>
    <xf numFmtId="0" fontId="1" fillId="0" borderId="0" xfId="0" applyFont="1" applyFill="1" applyProtection="1"/>
    <xf numFmtId="0" fontId="1" fillId="0" borderId="0" xfId="0" applyFont="1" applyFill="1" applyAlignment="1" applyProtection="1">
      <alignment horizontal="center"/>
    </xf>
    <xf numFmtId="0" fontId="1" fillId="0" borderId="0" xfId="0" applyFont="1" applyFill="1" applyAlignment="1" applyProtection="1">
      <alignment horizontal="center"/>
      <protection locked="0"/>
    </xf>
    <xf numFmtId="0" fontId="1" fillId="5" borderId="3" xfId="0" applyFont="1" applyFill="1" applyBorder="1" applyAlignment="1" applyProtection="1">
      <alignment horizontal="center"/>
      <protection locked="0"/>
    </xf>
    <xf numFmtId="9" fontId="1" fillId="5" borderId="3" xfId="1"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9" fontId="1" fillId="0" borderId="3" xfId="1"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2" borderId="0" xfId="0" applyFont="1" applyFill="1" applyProtection="1"/>
    <xf numFmtId="0" fontId="1" fillId="2" borderId="0" xfId="0" applyFont="1" applyFill="1" applyAlignment="1" applyProtection="1">
      <alignment horizontal="center"/>
    </xf>
    <xf numFmtId="9" fontId="1" fillId="2" borderId="0" xfId="1" applyFont="1" applyFill="1" applyProtection="1"/>
    <xf numFmtId="0" fontId="1" fillId="2" borderId="1" xfId="0" applyFont="1" applyFill="1" applyBorder="1" applyProtection="1"/>
    <xf numFmtId="0" fontId="1" fillId="2" borderId="1" xfId="0" applyFont="1" applyFill="1" applyBorder="1" applyAlignment="1" applyProtection="1">
      <alignment horizontal="center"/>
    </xf>
    <xf numFmtId="0" fontId="4" fillId="0" borderId="0" xfId="0" applyFont="1" applyAlignment="1" applyProtection="1">
      <alignment horizontal="left"/>
    </xf>
    <xf numFmtId="0" fontId="1" fillId="5" borderId="3" xfId="0" applyFont="1" applyFill="1" applyBorder="1" applyAlignment="1" applyProtection="1">
      <alignment horizontal="left" wrapText="1"/>
      <protection locked="0"/>
    </xf>
    <xf numFmtId="0" fontId="6" fillId="0" borderId="0" xfId="0" applyFont="1"/>
    <xf numFmtId="0" fontId="6" fillId="0" borderId="0" xfId="0" applyFont="1" applyAlignment="1">
      <alignment horizontal="center"/>
    </xf>
    <xf numFmtId="0" fontId="6" fillId="0" borderId="0" xfId="0" applyFont="1" applyAlignment="1"/>
    <xf numFmtId="0" fontId="0" fillId="0" borderId="0" xfId="0" applyAlignment="1">
      <alignment horizontal="right"/>
    </xf>
    <xf numFmtId="0" fontId="7" fillId="3" borderId="0" xfId="0" applyFont="1" applyFill="1" applyBorder="1" applyAlignment="1">
      <alignment vertical="top"/>
    </xf>
    <xf numFmtId="0" fontId="5" fillId="3" borderId="0" xfId="0" applyFont="1" applyFill="1" applyBorder="1" applyAlignment="1">
      <alignment vertical="top"/>
    </xf>
    <xf numFmtId="0" fontId="5" fillId="3" borderId="0" xfId="0" applyFont="1" applyFill="1" applyBorder="1" applyAlignment="1">
      <alignment horizontal="center" vertical="top"/>
    </xf>
    <xf numFmtId="0" fontId="0" fillId="2" borderId="0" xfId="0" applyFont="1" applyFill="1" applyBorder="1" applyAlignment="1">
      <alignment horizontal="center" vertical="top"/>
    </xf>
    <xf numFmtId="0" fontId="0" fillId="2" borderId="0" xfId="0" applyFont="1" applyFill="1" applyBorder="1" applyAlignment="1">
      <alignment vertical="top"/>
    </xf>
    <xf numFmtId="0" fontId="6" fillId="4" borderId="12" xfId="0" applyFont="1" applyFill="1" applyBorder="1" applyAlignment="1">
      <alignment vertical="top" wrapText="1"/>
    </xf>
    <xf numFmtId="0" fontId="6" fillId="0" borderId="0" xfId="0" applyFont="1" applyBorder="1" applyAlignment="1">
      <alignment vertical="top"/>
    </xf>
    <xf numFmtId="0" fontId="0" fillId="0" borderId="0" xfId="0" applyFont="1" applyBorder="1" applyAlignment="1">
      <alignment horizontal="center" vertical="top"/>
    </xf>
    <xf numFmtId="0" fontId="0" fillId="0" borderId="0" xfId="0" applyFont="1" applyBorder="1" applyAlignment="1">
      <alignment vertical="top"/>
    </xf>
    <xf numFmtId="0" fontId="0" fillId="0" borderId="8" xfId="0" applyFont="1" applyBorder="1" applyAlignment="1">
      <alignment vertical="top" wrapText="1"/>
    </xf>
    <xf numFmtId="0" fontId="0" fillId="0" borderId="15" xfId="0" applyFont="1" applyBorder="1" applyAlignment="1">
      <alignment horizontal="center" vertical="top"/>
    </xf>
    <xf numFmtId="0" fontId="0" fillId="0" borderId="15" xfId="0" applyFont="1" applyBorder="1" applyAlignment="1">
      <alignment vertical="top"/>
    </xf>
    <xf numFmtId="0" fontId="0" fillId="0" borderId="16" xfId="0" applyFont="1" applyBorder="1" applyAlignment="1">
      <alignment vertical="top" wrapText="1"/>
    </xf>
    <xf numFmtId="0" fontId="0" fillId="6" borderId="0" xfId="0" applyFont="1" applyFill="1" applyBorder="1" applyAlignment="1">
      <alignment vertical="top"/>
    </xf>
    <xf numFmtId="0" fontId="0" fillId="6" borderId="0" xfId="0" applyFont="1" applyFill="1" applyBorder="1" applyAlignment="1">
      <alignment horizontal="center" vertical="top"/>
    </xf>
    <xf numFmtId="0" fontId="0" fillId="6" borderId="0" xfId="0" applyFont="1" applyFill="1" applyBorder="1" applyAlignment="1">
      <alignment vertical="top" wrapText="1"/>
    </xf>
    <xf numFmtId="0" fontId="1" fillId="0" borderId="0" xfId="0" applyFont="1" applyFill="1" applyBorder="1" applyAlignment="1" applyProtection="1">
      <alignment horizontal="center"/>
      <protection locked="0"/>
    </xf>
    <xf numFmtId="0" fontId="1" fillId="5" borderId="5" xfId="0" applyFont="1" applyFill="1" applyBorder="1" applyAlignment="1" applyProtection="1">
      <alignment vertical="top" wrapText="1"/>
    </xf>
    <xf numFmtId="0" fontId="2" fillId="5" borderId="5" xfId="0" applyFont="1" applyFill="1" applyBorder="1" applyAlignment="1" applyProtection="1">
      <alignment vertical="top" wrapText="1"/>
    </xf>
    <xf numFmtId="0" fontId="2" fillId="5" borderId="5" xfId="0" applyFont="1" applyFill="1" applyBorder="1" applyAlignment="1" applyProtection="1">
      <alignment vertical="top"/>
    </xf>
    <xf numFmtId="0" fontId="2" fillId="4" borderId="5" xfId="0" applyFont="1" applyFill="1" applyBorder="1" applyProtection="1"/>
    <xf numFmtId="0" fontId="9" fillId="3" borderId="0" xfId="0" applyFont="1" applyFill="1" applyProtection="1"/>
    <xf numFmtId="0" fontId="9" fillId="3" borderId="0" xfId="0" applyFont="1" applyFill="1" applyAlignment="1" applyProtection="1">
      <alignment horizontal="center"/>
    </xf>
    <xf numFmtId="0" fontId="9" fillId="3" borderId="0" xfId="0" applyFont="1" applyFill="1" applyBorder="1" applyProtection="1"/>
    <xf numFmtId="0" fontId="9" fillId="3" borderId="0" xfId="0" applyFont="1" applyFill="1" applyAlignment="1" applyProtection="1">
      <alignment horizontal="center" vertical="center"/>
    </xf>
    <xf numFmtId="0" fontId="9" fillId="3" borderId="15" xfId="0" applyFont="1" applyFill="1" applyBorder="1" applyProtection="1"/>
    <xf numFmtId="0" fontId="9" fillId="3" borderId="15" xfId="0" applyFont="1" applyFill="1" applyBorder="1" applyAlignment="1" applyProtection="1">
      <alignment horizontal="center"/>
    </xf>
    <xf numFmtId="0" fontId="10" fillId="4" borderId="9" xfId="0" applyFont="1" applyFill="1" applyBorder="1" applyAlignment="1" applyProtection="1">
      <alignment horizontal="left"/>
    </xf>
    <xf numFmtId="0" fontId="9" fillId="3" borderId="0" xfId="0" applyFont="1" applyFill="1" applyBorder="1" applyAlignment="1" applyProtection="1">
      <alignment horizontal="center"/>
    </xf>
    <xf numFmtId="0" fontId="10" fillId="4" borderId="17" xfId="0" applyFont="1" applyFill="1" applyBorder="1" applyAlignment="1" applyProtection="1">
      <alignment horizontal="left"/>
    </xf>
    <xf numFmtId="0" fontId="10" fillId="3" borderId="15" xfId="0" applyFont="1" applyFill="1" applyBorder="1" applyAlignment="1" applyProtection="1">
      <alignment horizontal="left"/>
    </xf>
    <xf numFmtId="0" fontId="1" fillId="3" borderId="0" xfId="0" applyFont="1" applyFill="1" applyProtection="1"/>
    <xf numFmtId="0" fontId="9" fillId="3" borderId="0" xfId="0" applyFont="1" applyFill="1" applyAlignment="1" applyProtection="1">
      <alignment vertical="center"/>
    </xf>
    <xf numFmtId="0" fontId="9" fillId="3" borderId="0" xfId="0" applyFont="1" applyFill="1" applyBorder="1" applyAlignment="1" applyProtection="1">
      <alignment horizontal="right"/>
    </xf>
    <xf numFmtId="0" fontId="2" fillId="4" borderId="2" xfId="0" applyFont="1" applyFill="1" applyBorder="1" applyAlignment="1" applyProtection="1">
      <alignment horizontal="center"/>
      <protection locked="0"/>
    </xf>
    <xf numFmtId="0" fontId="2" fillId="2" borderId="0" xfId="0" applyFont="1" applyFill="1" applyBorder="1" applyProtection="1"/>
    <xf numFmtId="0" fontId="9" fillId="3" borderId="0" xfId="0" applyFont="1" applyFill="1" applyAlignment="1" applyProtection="1">
      <alignment horizontal="right"/>
    </xf>
    <xf numFmtId="0" fontId="12" fillId="3" borderId="0" xfId="0" applyFont="1" applyFill="1" applyAlignment="1" applyProtection="1">
      <alignment horizontal="right" vertical="center"/>
    </xf>
    <xf numFmtId="0" fontId="12" fillId="3" borderId="0" xfId="0" applyFont="1" applyFill="1" applyBorder="1" applyAlignment="1" applyProtection="1">
      <alignment horizontal="right"/>
    </xf>
    <xf numFmtId="0" fontId="11" fillId="5" borderId="9" xfId="0" applyFont="1" applyFill="1" applyBorder="1" applyAlignment="1" applyProtection="1">
      <alignment horizontal="left"/>
      <protection locked="0"/>
    </xf>
    <xf numFmtId="0" fontId="11" fillId="5" borderId="17" xfId="0" applyFont="1" applyFill="1" applyBorder="1" applyAlignment="1" applyProtection="1">
      <alignment horizontal="left"/>
      <protection locked="0"/>
    </xf>
    <xf numFmtId="0" fontId="1" fillId="3" borderId="0" xfId="0" applyFont="1" applyFill="1" applyAlignment="1" applyProtection="1">
      <alignment horizontal="center"/>
    </xf>
    <xf numFmtId="0" fontId="12" fillId="3" borderId="0" xfId="0" applyFont="1" applyFill="1" applyAlignment="1" applyProtection="1">
      <alignment horizontal="center" vertical="center"/>
      <protection hidden="1"/>
    </xf>
    <xf numFmtId="0" fontId="12" fillId="3" borderId="0" xfId="0" applyFont="1" applyFill="1" applyBorder="1" applyAlignment="1" applyProtection="1">
      <alignment horizontal="center"/>
      <protection hidden="1"/>
    </xf>
    <xf numFmtId="0" fontId="11" fillId="5" borderId="9" xfId="0" applyFont="1" applyFill="1" applyBorder="1" applyAlignment="1" applyProtection="1">
      <alignment horizontal="left"/>
      <protection hidden="1"/>
    </xf>
    <xf numFmtId="0" fontId="1" fillId="5" borderId="3" xfId="0" applyFont="1" applyFill="1" applyBorder="1" applyAlignment="1" applyProtection="1">
      <alignment wrapText="1"/>
      <protection locked="0"/>
    </xf>
    <xf numFmtId="0" fontId="1" fillId="0" borderId="3" xfId="0" applyFont="1" applyFill="1" applyBorder="1" applyAlignment="1" applyProtection="1">
      <alignment horizontal="left" wrapText="1"/>
      <protection locked="0"/>
    </xf>
    <xf numFmtId="0" fontId="1" fillId="5" borderId="3" xfId="0" applyFont="1" applyFill="1" applyBorder="1" applyAlignment="1" applyProtection="1">
      <alignment horizontal="center" wrapText="1"/>
      <protection locked="0"/>
    </xf>
    <xf numFmtId="0" fontId="1" fillId="0" borderId="3" xfId="0" applyFont="1" applyFill="1" applyBorder="1" applyAlignment="1" applyProtection="1">
      <alignment horizontal="center" wrapText="1"/>
      <protection locked="0"/>
    </xf>
    <xf numFmtId="0" fontId="2" fillId="4" borderId="6"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9" fillId="3" borderId="0" xfId="0" applyFont="1" applyFill="1" applyAlignment="1" applyProtection="1">
      <alignment horizontal="center" vertical="center"/>
      <protection hidden="1"/>
    </xf>
    <xf numFmtId="0" fontId="13" fillId="2" borderId="0" xfId="0" applyFont="1" applyFill="1" applyBorder="1" applyAlignment="1" applyProtection="1">
      <alignment horizontal="center" vertical="center" wrapText="1"/>
    </xf>
    <xf numFmtId="0" fontId="6" fillId="4" borderId="11" xfId="0" applyFont="1" applyFill="1" applyBorder="1" applyAlignment="1">
      <alignment horizontal="left" vertical="top"/>
    </xf>
    <xf numFmtId="0" fontId="6" fillId="4" borderId="10" xfId="0" applyFont="1" applyFill="1" applyBorder="1" applyAlignment="1">
      <alignment horizontal="center" vertical="top"/>
    </xf>
    <xf numFmtId="0" fontId="6" fillId="4" borderId="13" xfId="0" applyFont="1" applyFill="1" applyBorder="1" applyAlignment="1">
      <alignment horizontal="center" vertical="top"/>
    </xf>
    <xf numFmtId="0" fontId="6" fillId="4" borderId="14" xfId="0" applyFont="1" applyFill="1" applyBorder="1" applyAlignment="1">
      <alignment horizontal="center" vertical="top"/>
    </xf>
    <xf numFmtId="0" fontId="5" fillId="3" borderId="0" xfId="0" applyFont="1" applyFill="1" applyBorder="1" applyAlignment="1">
      <alignment horizontal="left" vertical="top"/>
    </xf>
    <xf numFmtId="0" fontId="6" fillId="4" borderId="10" xfId="0" applyNumberFormat="1" applyFont="1" applyFill="1" applyBorder="1" applyAlignment="1">
      <alignment horizontal="center" vertical="top"/>
    </xf>
    <xf numFmtId="0" fontId="6" fillId="4" borderId="13" xfId="0" applyNumberFormat="1" applyFont="1" applyFill="1" applyBorder="1" applyAlignment="1">
      <alignment horizontal="center" vertical="top"/>
    </xf>
    <xf numFmtId="0" fontId="6" fillId="4" borderId="14" xfId="0" applyNumberFormat="1" applyFont="1" applyFill="1" applyBorder="1" applyAlignment="1">
      <alignment horizontal="center" vertical="top"/>
    </xf>
    <xf numFmtId="0" fontId="0" fillId="0" borderId="0" xfId="0" applyAlignment="1">
      <alignment horizontal="right"/>
    </xf>
    <xf numFmtId="0" fontId="6"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right"/>
    </xf>
  </cellXfs>
  <cellStyles count="3">
    <cellStyle name="Normal" xfId="0" builtinId="0"/>
    <cellStyle name="Normal 2" xfId="2"/>
    <cellStyle name="Percent" xfId="1" builtinId="5"/>
  </cellStyles>
  <dxfs count="4">
    <dxf>
      <font>
        <color rgb="FF9C0006"/>
      </font>
      <fill>
        <patternFill>
          <bgColor rgb="FFFFC7CE"/>
        </patternFill>
      </fill>
    </dxf>
    <dxf>
      <font>
        <color rgb="FF006100"/>
      </font>
      <fill>
        <patternFill>
          <bgColor rgb="FFC6EFCE"/>
        </patternFill>
      </fill>
    </dxf>
    <dxf>
      <border>
        <left style="hair">
          <color auto="1"/>
        </left>
        <right style="hair">
          <color auto="1"/>
        </right>
        <top style="hair">
          <color auto="1"/>
        </top>
        <bottom style="hair">
          <color auto="1"/>
        </bottom>
      </border>
    </dxf>
    <dxf>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152402</xdr:colOff>
      <xdr:row>1</xdr:row>
      <xdr:rowOff>1</xdr:rowOff>
    </xdr:from>
    <xdr:to>
      <xdr:col>1</xdr:col>
      <xdr:colOff>934362</xdr:colOff>
      <xdr:row>5</xdr:row>
      <xdr:rowOff>115459</xdr:rowOff>
    </xdr:to>
    <xdr:pic>
      <xdr:nvPicPr>
        <xdr:cNvPr id="3" name="Graphic 2">
          <a:extLst>
            <a:ext uri="{FF2B5EF4-FFF2-40B4-BE49-F238E27FC236}">
              <a16:creationId xmlns:a16="http://schemas.microsoft.com/office/drawing/2014/main" id="{40E6C240-0357-45BF-BFA3-1B8F00C174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77080" y="1"/>
          <a:ext cx="768625" cy="768625"/>
        </a:xfrm>
        <a:prstGeom prst="rect">
          <a:avLst/>
        </a:prstGeom>
      </xdr:spPr>
    </xdr:pic>
    <xdr:clientData/>
  </xdr:twoCellAnchor>
  <xdr:twoCellAnchor editAs="oneCell">
    <xdr:from>
      <xdr:col>0</xdr:col>
      <xdr:colOff>238124</xdr:colOff>
      <xdr:row>13</xdr:row>
      <xdr:rowOff>312214</xdr:rowOff>
    </xdr:from>
    <xdr:to>
      <xdr:col>2</xdr:col>
      <xdr:colOff>111369</xdr:colOff>
      <xdr:row>14</xdr:row>
      <xdr:rowOff>433922</xdr:rowOff>
    </xdr:to>
    <xdr:pic>
      <xdr:nvPicPr>
        <xdr:cNvPr id="2" name="Picture 1"/>
        <xdr:cNvPicPr>
          <a:picLocks noChangeAspect="1"/>
        </xdr:cNvPicPr>
      </xdr:nvPicPr>
      <xdr:blipFill>
        <a:blip xmlns:r="http://schemas.openxmlformats.org/officeDocument/2006/relationships" r:embed="rId3"/>
        <a:stretch>
          <a:fillRect/>
        </a:stretch>
      </xdr:blipFill>
      <xdr:spPr>
        <a:xfrm>
          <a:off x="238124" y="3312589"/>
          <a:ext cx="1249078" cy="439208"/>
        </a:xfrm>
        <a:prstGeom prst="rect">
          <a:avLst/>
        </a:prstGeom>
        <a:ln>
          <a:solidFill>
            <a:schemeClr val="tx1"/>
          </a:solidFill>
        </a:ln>
      </xdr:spPr>
    </xdr:pic>
    <xdr:clientData/>
  </xdr:twoCellAnchor>
  <xdr:twoCellAnchor editAs="oneCell">
    <xdr:from>
      <xdr:col>0</xdr:col>
      <xdr:colOff>238125</xdr:colOff>
      <xdr:row>14</xdr:row>
      <xdr:rowOff>534462</xdr:rowOff>
    </xdr:from>
    <xdr:to>
      <xdr:col>2</xdr:col>
      <xdr:colOff>111492</xdr:colOff>
      <xdr:row>14</xdr:row>
      <xdr:rowOff>973662</xdr:rowOff>
    </xdr:to>
    <xdr:pic>
      <xdr:nvPicPr>
        <xdr:cNvPr id="5" name="Picture 4"/>
        <xdr:cNvPicPr>
          <a:picLocks/>
        </xdr:cNvPicPr>
      </xdr:nvPicPr>
      <xdr:blipFill>
        <a:blip xmlns:r="http://schemas.openxmlformats.org/officeDocument/2006/relationships" r:embed="rId4"/>
        <a:stretch>
          <a:fillRect/>
        </a:stretch>
      </xdr:blipFill>
      <xdr:spPr>
        <a:xfrm>
          <a:off x="238125" y="3852337"/>
          <a:ext cx="1249200" cy="43920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63501</xdr:colOff>
      <xdr:row>0</xdr:row>
      <xdr:rowOff>12700</xdr:rowOff>
    </xdr:from>
    <xdr:to>
      <xdr:col>1</xdr:col>
      <xdr:colOff>12701</xdr:colOff>
      <xdr:row>2</xdr:row>
      <xdr:rowOff>3900</xdr:rowOff>
    </xdr:to>
    <xdr:pic>
      <xdr:nvPicPr>
        <xdr:cNvPr id="2" name="Graphic 2">
          <a:extLst>
            <a:ext uri="{FF2B5EF4-FFF2-40B4-BE49-F238E27FC236}">
              <a16:creationId xmlns:a16="http://schemas.microsoft.com/office/drawing/2014/main" id="{40E6C240-0357-45BF-BFA3-1B8F00C174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rcRect l="14617"/>
        <a:stretch/>
      </xdr:blipFill>
      <xdr:spPr>
        <a:xfrm>
          <a:off x="63501" y="12700"/>
          <a:ext cx="317500" cy="359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4"/>
  <sheetViews>
    <sheetView showGridLines="0" tabSelected="1" zoomScale="120" zoomScaleNormal="120" workbookViewId="0">
      <selection activeCell="E2" sqref="E2"/>
    </sheetView>
  </sheetViews>
  <sheetFormatPr defaultColWidth="0" defaultRowHeight="12" x14ac:dyDescent="0.3"/>
  <cols>
    <col min="1" max="1" width="4.81640625" style="1" customWidth="1"/>
    <col min="2" max="2" width="14.81640625" style="3" customWidth="1"/>
    <col min="3" max="3" width="4.81640625" style="1" customWidth="1"/>
    <col min="4" max="4" width="21" style="1" customWidth="1"/>
    <col min="5" max="5" width="36.81640625" style="3" customWidth="1"/>
    <col min="6" max="6" width="3.81640625" style="1" customWidth="1"/>
    <col min="7" max="7" width="36.81640625" style="3" customWidth="1"/>
    <col min="8" max="8" width="3.81640625" style="1" customWidth="1"/>
    <col min="9" max="9" width="36.81640625" style="3" customWidth="1"/>
    <col min="10" max="10" width="3.81640625" style="1" customWidth="1"/>
    <col min="11" max="11" width="36.81640625" style="3" customWidth="1"/>
    <col min="12" max="12" width="3.81640625" style="1" customWidth="1"/>
    <col min="13" max="13" width="36.81640625" style="3" customWidth="1"/>
    <col min="14" max="14" width="3.81640625" style="1" customWidth="1"/>
    <col min="15" max="15" width="36.81640625" style="3" customWidth="1"/>
    <col min="16" max="16" width="3.81640625" style="1" customWidth="1"/>
    <col min="17" max="17" width="36.81640625" style="3" customWidth="1"/>
    <col min="18" max="18" width="3.81640625" style="1" customWidth="1"/>
    <col min="19" max="19" width="36.81640625" style="3" customWidth="1"/>
    <col min="20" max="20" width="3.81640625" style="1" customWidth="1"/>
    <col min="21" max="21" width="36.81640625" style="3" customWidth="1"/>
    <col min="22" max="22" width="3.81640625" style="1" customWidth="1"/>
    <col min="23" max="23" width="36.81640625" style="3" customWidth="1"/>
    <col min="24" max="24" width="3.453125" style="1" customWidth="1"/>
    <col min="25" max="25" width="36.81640625" style="3" customWidth="1"/>
    <col min="26" max="26" width="3.453125" style="1" customWidth="1"/>
    <col min="27" max="27" width="36.81640625" style="3" customWidth="1"/>
    <col min="28" max="28" width="3.81640625" style="1" customWidth="1"/>
    <col min="29" max="29" width="36.81640625" style="3" customWidth="1"/>
    <col min="30" max="30" width="3.81640625" style="1" customWidth="1"/>
    <col min="31" max="31" width="36.81640625" style="3" customWidth="1"/>
    <col min="32" max="32" width="3.81640625" style="1" customWidth="1"/>
    <col min="33" max="33" width="36.81640625" style="3" customWidth="1"/>
    <col min="34" max="34" width="3.81640625" style="1" customWidth="1"/>
    <col min="35" max="35" width="36.81640625" style="3" customWidth="1"/>
    <col min="36" max="36" width="3.81640625" style="1" customWidth="1"/>
    <col min="37" max="37" width="36.81640625" style="3" customWidth="1"/>
    <col min="38" max="38" width="3.81640625" style="1" customWidth="1"/>
    <col min="39" max="39" width="37.08984375" style="3" customWidth="1"/>
    <col min="40" max="40" width="3.81640625" style="1" customWidth="1"/>
    <col min="41" max="41" width="36.81640625" style="3" customWidth="1"/>
    <col min="42" max="42" width="3.81640625" style="1" customWidth="1"/>
    <col min="43" max="43" width="36.81640625" style="3" customWidth="1"/>
    <col min="44" max="44" width="4.81640625" style="1" customWidth="1"/>
    <col min="45" max="16384" width="4.81640625" style="1" hidden="1"/>
  </cols>
  <sheetData>
    <row r="1" spans="1:43" s="52" customFormat="1" ht="12.5" customHeight="1" x14ac:dyDescent="0.3">
      <c r="B1" s="62"/>
      <c r="E1" s="62"/>
      <c r="G1" s="62"/>
      <c r="I1" s="62"/>
      <c r="K1" s="62"/>
      <c r="M1" s="62"/>
      <c r="O1" s="62"/>
      <c r="Q1" s="62"/>
      <c r="S1" s="62"/>
      <c r="U1" s="62"/>
      <c r="W1" s="62"/>
      <c r="Y1" s="62"/>
      <c r="AA1" s="62"/>
      <c r="AC1" s="62"/>
      <c r="AE1" s="62"/>
      <c r="AG1" s="62"/>
      <c r="AI1" s="62"/>
      <c r="AK1" s="62"/>
      <c r="AM1" s="62"/>
      <c r="AO1" s="62"/>
      <c r="AQ1" s="62"/>
    </row>
    <row r="2" spans="1:43" s="42" customFormat="1" ht="12.5" customHeight="1" x14ac:dyDescent="0.3">
      <c r="D2" s="48" t="s">
        <v>202</v>
      </c>
      <c r="E2" s="60"/>
      <c r="G2" s="43"/>
      <c r="I2" s="57" t="s">
        <v>218</v>
      </c>
      <c r="K2" s="43"/>
      <c r="M2" s="43"/>
      <c r="O2" s="43"/>
      <c r="Q2" s="43"/>
      <c r="S2" s="43"/>
      <c r="U2" s="43"/>
      <c r="W2" s="43"/>
      <c r="Y2" s="43"/>
      <c r="AA2" s="43"/>
      <c r="AC2" s="43"/>
      <c r="AE2" s="43"/>
      <c r="AG2" s="43"/>
      <c r="AI2" s="43"/>
      <c r="AK2" s="43"/>
      <c r="AM2" s="43"/>
      <c r="AO2" s="43"/>
      <c r="AQ2" s="43"/>
    </row>
    <row r="3" spans="1:43" s="42" customFormat="1" ht="12.5" customHeight="1" x14ac:dyDescent="0.3">
      <c r="D3" s="48" t="s">
        <v>213</v>
      </c>
      <c r="E3" s="60"/>
      <c r="F3" s="44"/>
      <c r="G3" s="72" t="str">
        <f>IF(COUNTIF(J3:J7,"Y")&gt;0,"ERRORS PRESENT - DO NOT SUBMIT","NO ERRORS")</f>
        <v>NO ERRORS</v>
      </c>
      <c r="H3" s="53"/>
      <c r="I3" s="58" t="s">
        <v>65</v>
      </c>
      <c r="J3" s="63" t="str">
        <f>IF(COUNTIF('Student IDs'!B7:B8,"x")&lt;&gt;0,"Y","N")</f>
        <v>N</v>
      </c>
      <c r="K3" s="53"/>
      <c r="M3" s="43"/>
      <c r="O3" s="43"/>
      <c r="Q3" s="43"/>
      <c r="S3" s="43"/>
      <c r="U3" s="43"/>
      <c r="W3" s="43"/>
      <c r="Y3" s="43"/>
      <c r="AA3" s="43"/>
      <c r="AC3" s="43"/>
      <c r="AE3" s="43"/>
      <c r="AG3" s="43"/>
      <c r="AI3" s="43"/>
      <c r="AK3" s="43"/>
      <c r="AM3" s="43"/>
      <c r="AO3" s="43"/>
      <c r="AQ3" s="43"/>
    </row>
    <row r="4" spans="1:43" s="42" customFormat="1" ht="12.5" customHeight="1" x14ac:dyDescent="0.3">
      <c r="D4" s="48" t="s">
        <v>196</v>
      </c>
      <c r="E4" s="60"/>
      <c r="F4" s="44"/>
      <c r="G4" s="72"/>
      <c r="H4" s="45"/>
      <c r="I4" s="58" t="s">
        <v>67</v>
      </c>
      <c r="J4" s="63" t="str">
        <f>IF(COUNTIF(Grades!J4:J23,"x")&lt;&gt;0,"Y","N")</f>
        <v>N</v>
      </c>
      <c r="K4" s="45"/>
      <c r="M4" s="43"/>
      <c r="O4" s="43"/>
      <c r="Q4" s="43"/>
      <c r="S4" s="43"/>
      <c r="U4" s="43"/>
      <c r="W4" s="43"/>
      <c r="Y4" s="43"/>
      <c r="AA4" s="43"/>
      <c r="AC4" s="43"/>
      <c r="AE4" s="43"/>
      <c r="AG4" s="43"/>
      <c r="AI4" s="43"/>
      <c r="AK4" s="43"/>
      <c r="AM4" s="43"/>
      <c r="AO4" s="43"/>
      <c r="AQ4" s="43"/>
    </row>
    <row r="5" spans="1:43" s="42" customFormat="1" ht="12.5" customHeight="1" x14ac:dyDescent="0.3">
      <c r="D5" s="48" t="s">
        <v>201</v>
      </c>
      <c r="E5" s="60"/>
      <c r="F5" s="44"/>
      <c r="G5" s="72"/>
      <c r="H5" s="45"/>
      <c r="I5" s="58" t="s">
        <v>66</v>
      </c>
      <c r="J5" s="63" t="str">
        <f>IF('Indicator Weights'!V49&lt;&gt;0,"Y","N")</f>
        <v>N</v>
      </c>
      <c r="K5" s="45"/>
      <c r="M5" s="43"/>
      <c r="O5" s="43"/>
      <c r="Q5" s="43"/>
      <c r="S5" s="43"/>
      <c r="U5" s="43"/>
      <c r="W5" s="43"/>
      <c r="Y5" s="43"/>
      <c r="AA5" s="43"/>
      <c r="AC5" s="43"/>
      <c r="AE5" s="43"/>
      <c r="AG5" s="43"/>
      <c r="AI5" s="43"/>
      <c r="AK5" s="43"/>
      <c r="AM5" s="43"/>
      <c r="AO5" s="43"/>
      <c r="AQ5" s="43"/>
    </row>
    <row r="6" spans="1:43" s="42" customFormat="1" ht="12.5" customHeight="1" x14ac:dyDescent="0.3">
      <c r="D6" s="50" t="s">
        <v>216</v>
      </c>
      <c r="E6" s="61"/>
      <c r="F6" s="44"/>
      <c r="G6" s="45"/>
      <c r="H6" s="45"/>
      <c r="I6" s="58" t="s">
        <v>116</v>
      </c>
      <c r="J6" s="63" t="str">
        <f>IF(COUNTIF(Grades!H4:H23,"x")&lt;&gt;0,"Y","N")</f>
        <v>N</v>
      </c>
      <c r="K6" s="45"/>
      <c r="M6" s="43"/>
      <c r="O6" s="43"/>
      <c r="Q6" s="43"/>
      <c r="S6" s="43"/>
      <c r="U6" s="43"/>
      <c r="W6" s="43"/>
      <c r="Y6" s="43"/>
      <c r="AA6" s="43"/>
      <c r="AC6" s="43"/>
      <c r="AE6" s="43"/>
      <c r="AG6" s="43"/>
      <c r="AI6" s="43"/>
      <c r="AK6" s="43"/>
      <c r="AM6" s="43"/>
      <c r="AO6" s="43"/>
      <c r="AQ6" s="43"/>
    </row>
    <row r="7" spans="1:43" s="44" customFormat="1" ht="12.5" customHeight="1" x14ac:dyDescent="0.3">
      <c r="D7" s="48" t="s">
        <v>214</v>
      </c>
      <c r="E7" s="60"/>
      <c r="G7" s="49"/>
      <c r="I7" s="59" t="s">
        <v>134</v>
      </c>
      <c r="J7" s="64" t="str">
        <f>IF(COUNTIF(Grades!K4:K23,"x")+COUNTIF(Grades!I4:I23,"x")&lt;&gt;0,"Y","N")</f>
        <v>N</v>
      </c>
      <c r="K7" s="49"/>
      <c r="M7" s="49"/>
      <c r="O7" s="49"/>
      <c r="Q7" s="49"/>
      <c r="S7" s="49"/>
      <c r="U7" s="49"/>
      <c r="W7" s="49"/>
      <c r="Y7" s="49"/>
      <c r="AA7" s="49"/>
      <c r="AC7" s="49"/>
      <c r="AE7" s="49"/>
      <c r="AG7" s="49"/>
      <c r="AI7" s="49"/>
      <c r="AK7" s="49"/>
      <c r="AM7" s="49"/>
      <c r="AO7" s="49"/>
      <c r="AQ7" s="49"/>
    </row>
    <row r="8" spans="1:43" s="44" customFormat="1" ht="12.5" customHeight="1" x14ac:dyDescent="0.3">
      <c r="D8" s="48" t="s">
        <v>217</v>
      </c>
      <c r="E8" s="65" t="str">
        <f>CONCATENATE(E4,E5,"_",E6,"_",E2,E3,".xlsx")</f>
        <v>__.xlsx</v>
      </c>
      <c r="G8" s="49"/>
      <c r="I8" s="54"/>
      <c r="J8" s="49"/>
      <c r="K8" s="49"/>
      <c r="M8" s="49"/>
      <c r="O8" s="49"/>
      <c r="Q8" s="49"/>
      <c r="S8" s="49"/>
      <c r="U8" s="49"/>
      <c r="W8" s="49"/>
      <c r="Y8" s="49"/>
      <c r="AA8" s="49"/>
      <c r="AC8" s="49"/>
      <c r="AE8" s="49"/>
      <c r="AG8" s="49"/>
      <c r="AI8" s="49"/>
      <c r="AK8" s="49"/>
      <c r="AM8" s="49"/>
      <c r="AO8" s="49"/>
      <c r="AQ8" s="49"/>
    </row>
    <row r="9" spans="1:43" s="46" customFormat="1" ht="12.5" customHeight="1" x14ac:dyDescent="0.3">
      <c r="D9" s="51"/>
      <c r="E9" s="51"/>
      <c r="G9" s="47"/>
      <c r="I9" s="47"/>
      <c r="K9" s="47"/>
      <c r="M9" s="47"/>
      <c r="O9" s="47"/>
      <c r="Q9" s="47"/>
      <c r="S9" s="47"/>
      <c r="U9" s="47"/>
      <c r="W9" s="47"/>
      <c r="Y9" s="47"/>
      <c r="AA9" s="47"/>
      <c r="AC9" s="47"/>
      <c r="AE9" s="47"/>
      <c r="AG9" s="47"/>
      <c r="AI9" s="47"/>
      <c r="AK9" s="47"/>
      <c r="AM9" s="47"/>
      <c r="AO9" s="47"/>
      <c r="AQ9" s="47"/>
    </row>
    <row r="10" spans="1:43" s="10" customFormat="1" ht="12.5" thickBot="1" x14ac:dyDescent="0.35">
      <c r="E10" s="11"/>
      <c r="G10" s="11"/>
      <c r="I10" s="11"/>
      <c r="K10" s="11"/>
      <c r="M10" s="11"/>
      <c r="O10" s="11"/>
      <c r="Q10" s="11"/>
      <c r="S10" s="11"/>
      <c r="U10" s="11"/>
      <c r="W10" s="11"/>
      <c r="Y10" s="11"/>
      <c r="AA10" s="11"/>
      <c r="AC10" s="11"/>
      <c r="AE10" s="11"/>
      <c r="AG10" s="11"/>
      <c r="AI10" s="11"/>
      <c r="AK10" s="11"/>
      <c r="AM10" s="11"/>
      <c r="AO10" s="11"/>
      <c r="AQ10" s="11"/>
    </row>
    <row r="11" spans="1:43" s="56" customFormat="1" ht="14.5" customHeight="1" x14ac:dyDescent="0.3">
      <c r="B11" s="73" t="s">
        <v>222</v>
      </c>
      <c r="D11" s="41" t="s">
        <v>11</v>
      </c>
      <c r="E11" s="55"/>
      <c r="G11" s="55"/>
      <c r="I11" s="55"/>
      <c r="K11" s="55"/>
      <c r="M11" s="55"/>
      <c r="O11" s="55"/>
      <c r="Q11" s="55"/>
      <c r="S11" s="55"/>
      <c r="U11" s="55"/>
      <c r="W11" s="55"/>
      <c r="Y11" s="55"/>
      <c r="AA11" s="55"/>
      <c r="AC11" s="55"/>
      <c r="AE11" s="55"/>
      <c r="AG11" s="55"/>
      <c r="AI11" s="55"/>
      <c r="AK11" s="55"/>
      <c r="AM11" s="55"/>
      <c r="AO11" s="55"/>
      <c r="AQ11" s="55"/>
    </row>
    <row r="12" spans="1:43" s="10" customFormat="1" ht="84" customHeight="1" x14ac:dyDescent="0.3">
      <c r="B12" s="73"/>
      <c r="D12" s="38" t="s">
        <v>190</v>
      </c>
      <c r="E12" s="66" t="s">
        <v>222</v>
      </c>
      <c r="G12" s="16"/>
      <c r="I12" s="67"/>
      <c r="K12" s="67"/>
      <c r="M12" s="67"/>
      <c r="O12" s="67"/>
      <c r="Q12" s="67"/>
      <c r="S12" s="67"/>
      <c r="U12" s="67"/>
      <c r="W12" s="67"/>
      <c r="Y12" s="67"/>
      <c r="AA12" s="67"/>
      <c r="AC12" s="67"/>
      <c r="AE12" s="67"/>
      <c r="AG12" s="67"/>
      <c r="AI12" s="67"/>
      <c r="AK12" s="67"/>
      <c r="AM12" s="67"/>
      <c r="AO12" s="67"/>
      <c r="AQ12" s="67"/>
    </row>
    <row r="13" spans="1:43" s="10" customFormat="1" ht="12.5" customHeight="1" x14ac:dyDescent="0.3">
      <c r="B13" s="73"/>
      <c r="D13" s="39" t="s">
        <v>192</v>
      </c>
      <c r="E13" s="4"/>
      <c r="G13" s="4"/>
      <c r="I13" s="6"/>
      <c r="K13" s="6"/>
      <c r="M13" s="6"/>
      <c r="O13" s="6"/>
      <c r="Q13" s="6"/>
      <c r="S13" s="6"/>
      <c r="U13" s="6"/>
      <c r="W13" s="6"/>
      <c r="Y13" s="6"/>
      <c r="AA13" s="6"/>
      <c r="AC13" s="6"/>
      <c r="AE13" s="6"/>
      <c r="AG13" s="6"/>
      <c r="AI13" s="6"/>
      <c r="AK13" s="6"/>
      <c r="AM13" s="6"/>
      <c r="AO13" s="6"/>
      <c r="AQ13" s="6"/>
    </row>
    <row r="14" spans="1:43" s="10" customFormat="1" ht="25" customHeight="1" x14ac:dyDescent="0.3">
      <c r="B14" s="73"/>
      <c r="D14" s="38" t="s">
        <v>221</v>
      </c>
      <c r="E14" s="68"/>
      <c r="G14" s="68"/>
      <c r="I14" s="69"/>
      <c r="K14" s="69"/>
      <c r="M14" s="69"/>
      <c r="O14" s="69"/>
      <c r="Q14" s="69"/>
      <c r="S14" s="69"/>
      <c r="U14" s="69"/>
      <c r="W14" s="69"/>
      <c r="Y14" s="69"/>
      <c r="AA14" s="69"/>
      <c r="AC14" s="69"/>
      <c r="AE14" s="69"/>
      <c r="AG14" s="69"/>
      <c r="AI14" s="69"/>
      <c r="AK14" s="69"/>
      <c r="AM14" s="69"/>
      <c r="AO14" s="69"/>
      <c r="AQ14" s="69"/>
    </row>
    <row r="15" spans="1:43" s="10" customFormat="1" ht="84" customHeight="1" x14ac:dyDescent="0.3">
      <c r="D15" s="38" t="s">
        <v>220</v>
      </c>
      <c r="E15" s="16"/>
      <c r="G15" s="16"/>
      <c r="I15" s="67"/>
      <c r="K15" s="67"/>
      <c r="M15" s="67"/>
      <c r="O15" s="67"/>
      <c r="Q15" s="67"/>
      <c r="S15" s="67"/>
      <c r="U15" s="67"/>
      <c r="W15" s="67"/>
      <c r="Y15" s="67"/>
      <c r="AA15" s="67"/>
      <c r="AC15" s="67"/>
      <c r="AE15" s="67"/>
      <c r="AG15" s="67"/>
      <c r="AI15" s="67"/>
      <c r="AK15" s="67"/>
      <c r="AM15" s="67"/>
      <c r="AO15" s="67"/>
      <c r="AQ15" s="67"/>
    </row>
    <row r="16" spans="1:43" s="12" customFormat="1" ht="38" customHeight="1" thickBot="1" x14ac:dyDescent="0.35">
      <c r="A16" s="10"/>
      <c r="B16" s="10"/>
      <c r="C16" s="10"/>
      <c r="D16" s="38" t="s">
        <v>191</v>
      </c>
      <c r="E16" s="5"/>
      <c r="G16" s="5"/>
      <c r="I16" s="7"/>
      <c r="K16" s="7"/>
      <c r="M16" s="7"/>
      <c r="O16" s="7"/>
      <c r="Q16" s="7"/>
      <c r="S16" s="7"/>
      <c r="U16" s="7"/>
      <c r="W16" s="7"/>
      <c r="Y16" s="7"/>
      <c r="AA16" s="7"/>
      <c r="AC16" s="7"/>
      <c r="AE16" s="7"/>
      <c r="AG16" s="7"/>
      <c r="AI16" s="7"/>
      <c r="AK16" s="7"/>
      <c r="AM16" s="7"/>
      <c r="AO16" s="7"/>
      <c r="AQ16" s="7"/>
    </row>
    <row r="17" spans="1:43" s="10" customFormat="1" ht="12.5" customHeight="1" thickBot="1" x14ac:dyDescent="0.35">
      <c r="B17" s="70" t="s">
        <v>12</v>
      </c>
      <c r="D17" s="40" t="s">
        <v>189</v>
      </c>
      <c r="E17" s="8"/>
      <c r="G17" s="8"/>
      <c r="I17" s="9"/>
      <c r="K17" s="9"/>
      <c r="M17" s="9"/>
      <c r="O17" s="9"/>
      <c r="Q17" s="9"/>
      <c r="S17" s="9"/>
      <c r="U17" s="9"/>
      <c r="W17" s="9"/>
      <c r="Y17" s="9"/>
      <c r="AA17" s="9"/>
      <c r="AC17" s="9"/>
      <c r="AE17" s="9"/>
      <c r="AG17" s="9"/>
      <c r="AI17" s="9"/>
      <c r="AK17" s="9"/>
      <c r="AM17" s="9"/>
      <c r="AO17" s="9"/>
      <c r="AQ17" s="9"/>
    </row>
    <row r="18" spans="1:43" s="13" customFormat="1" ht="15" customHeight="1" thickBot="1" x14ac:dyDescent="0.35">
      <c r="B18" s="71"/>
      <c r="E18" s="14"/>
      <c r="G18" s="14"/>
      <c r="I18" s="14"/>
      <c r="K18" s="14"/>
      <c r="M18" s="14"/>
      <c r="O18" s="14"/>
      <c r="Q18" s="14"/>
      <c r="S18" s="14"/>
      <c r="U18" s="14"/>
      <c r="W18" s="14"/>
      <c r="Y18" s="14"/>
      <c r="AA18" s="14"/>
      <c r="AC18" s="14"/>
      <c r="AE18" s="14"/>
      <c r="AG18" s="14"/>
      <c r="AI18" s="14"/>
      <c r="AK18" s="14"/>
      <c r="AM18" s="14"/>
      <c r="AO18" s="14"/>
      <c r="AQ18" s="14"/>
    </row>
    <row r="19" spans="1:43" ht="12.5" thickTop="1" x14ac:dyDescent="0.3">
      <c r="B19" s="1"/>
      <c r="D19" s="2"/>
      <c r="E19" s="1"/>
      <c r="F19" s="2"/>
      <c r="G19" s="1"/>
      <c r="H19" s="2"/>
      <c r="I19" s="1"/>
      <c r="J19" s="2"/>
      <c r="K19" s="1"/>
      <c r="L19" s="2"/>
      <c r="M19" s="1"/>
      <c r="N19" s="2"/>
      <c r="O19" s="1"/>
      <c r="P19" s="2"/>
      <c r="Q19" s="1"/>
      <c r="R19" s="2"/>
      <c r="S19" s="1"/>
      <c r="T19" s="2"/>
      <c r="U19" s="1"/>
      <c r="V19" s="2"/>
      <c r="W19" s="1"/>
      <c r="X19" s="2"/>
      <c r="Y19" s="1"/>
      <c r="Z19" s="2"/>
      <c r="AA19" s="1"/>
      <c r="AB19" s="2"/>
      <c r="AC19" s="1"/>
      <c r="AD19" s="2"/>
      <c r="AE19" s="1"/>
      <c r="AF19" s="2"/>
      <c r="AG19" s="1"/>
      <c r="AH19" s="2"/>
      <c r="AI19" s="1"/>
      <c r="AJ19" s="2"/>
      <c r="AK19" s="1"/>
      <c r="AL19" s="2"/>
      <c r="AM19" s="1"/>
      <c r="AN19" s="2"/>
      <c r="AO19" s="1"/>
      <c r="AP19" s="2"/>
      <c r="AQ19" s="1"/>
    </row>
    <row r="20" spans="1:43" s="2" customFormat="1" x14ac:dyDescent="0.3">
      <c r="A20" s="1"/>
      <c r="B20" s="3"/>
      <c r="E20" s="3"/>
      <c r="G20" s="3"/>
      <c r="I20" s="3"/>
      <c r="K20" s="3"/>
      <c r="M20" s="3"/>
      <c r="O20" s="3"/>
      <c r="Q20" s="3"/>
      <c r="S20" s="3"/>
      <c r="U20" s="3"/>
      <c r="W20" s="3"/>
      <c r="Y20" s="3"/>
      <c r="AA20" s="3"/>
      <c r="AC20" s="3"/>
      <c r="AE20" s="3"/>
      <c r="AG20" s="3"/>
      <c r="AI20" s="3"/>
      <c r="AK20" s="3"/>
      <c r="AM20" s="3"/>
      <c r="AO20" s="3"/>
      <c r="AQ20" s="3"/>
    </row>
    <row r="21" spans="1:43" ht="13" x14ac:dyDescent="0.3">
      <c r="D21" s="15"/>
    </row>
    <row r="24" spans="1:43" x14ac:dyDescent="0.3">
      <c r="B24" s="37"/>
    </row>
  </sheetData>
  <sheetProtection algorithmName="SHA-512" hashValue="t8DQs1fHmEBzQHewjeqNYrDhQp5QLpH+h0/Xk4igj9OdyizQ4KlnlVb6ItGszs0oeBypEYtkD6lt2KjDnaBmMQ==" saltValue="6GL1FwBzIXRaujQQ5RrhjA==" spinCount="100000" sheet="1" objects="1" scenarios="1"/>
  <mergeCells count="3">
    <mergeCell ref="B17:B18"/>
    <mergeCell ref="G3:G5"/>
    <mergeCell ref="B11:B14"/>
  </mergeCells>
  <conditionalFormatting sqref="I20:I1048576 G20:G1048576 K20:K1048576 M20:M1048576 O20:O1048576 Q20:Q1048576 S20:S1048576 U20:U1048576 W20:W1048576 Y20:Y1048576 AA20:AA1048576 AC20:AC1048576 AE20:AE1048576 AG20:AG1048576 AI20:AI1048576 AK20:AK1048576 AM20:AM1048576 AO20:AO1048576 AQ20:AQ1048576 E20:E1048576 B20:B1048576">
    <cfRule type="notContainsBlanks" dxfId="3" priority="25">
      <formula>LEN(TRIM(B20))&gt;0</formula>
    </cfRule>
  </conditionalFormatting>
  <conditionalFormatting sqref="I20:I1048576 G20:G1048576 K20:K1048576 M20:M1048576 O20:O1048576 Q20:Q1048576 S20:S1048576 U20:U1048576 W20:W1048576 Y20:Y1048576 AA20:AA1048576 AC20:AC1048576 AE20:AE1048576 AG20:AG1048576 AI20:AI1048576 AK20:AK1048576 AM20:AM1048576 AO20:AO1048576 AQ20:AQ1048576 E20:E1048576 B20:B1048576">
    <cfRule type="containsBlanks" dxfId="2" priority="29">
      <formula>LEN(TRIM(B20))=0</formula>
    </cfRule>
  </conditionalFormatting>
  <conditionalFormatting sqref="G3">
    <cfRule type="cellIs" dxfId="1" priority="1" operator="equal">
      <formula>"NO ERRORS"</formula>
    </cfRule>
    <cfRule type="cellIs" dxfId="0" priority="2" operator="equal">
      <formula>"ERRORS PRESENT - DO NOT SUBMIT"</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'Back Room'!$C$2:$C$46</xm:f>
          </x14:formula1>
          <xm:sqref>E11 G11 I11 K11 M11 O11 Q11 S11 U11 W11 Y11 AA11 AC11 AE11 AG11 AI11 AK11 AM11 AO11 AQ11</xm:sqref>
        </x14:dataValidation>
        <x14:dataValidation type="list" allowBlank="1" showInputMessage="1" showErrorMessage="1">
          <x14:formula1>
            <xm:f>'Back Room'!$D$2:$D$5</xm:f>
          </x14:formula1>
          <xm:sqref>E13 G13 I13 K13 M13 O13 Q13 S13 U13 W13 Y13 AA13 AC13 AE13 AG13 AI13 AK13 AM13 AO13 AQ13</xm:sqref>
        </x14:dataValidation>
        <x14:dataValidation type="list" allowBlank="1" showInputMessage="1" showErrorMessage="1">
          <x14:formula1>
            <xm:f>'Back Room'!$E$2:$E$5</xm:f>
          </x14:formula1>
          <xm:sqref>E4</xm:sqref>
        </x14:dataValidation>
        <x14:dataValidation type="list" allowBlank="1" showInputMessage="1" showErrorMessage="1">
          <x14:formula1>
            <xm:f>'Back Room'!$A$2:$A$7</xm:f>
          </x14:formula1>
          <xm:sqref>E2</xm:sqref>
        </x14:dataValidation>
        <x14:dataValidation type="list" allowBlank="1" showInputMessage="1" showErrorMessage="1">
          <x14:formula1>
            <xm:f>'Back Room'!$B$2:$B$6</xm:f>
          </x14:formula1>
          <xm:sqref>E3</xm:sqref>
        </x14:dataValidation>
        <x14:dataValidation type="list" allowBlank="1" showInputMessage="1" showErrorMessage="1">
          <x14:formula1>
            <xm:f>'Back Room'!$F$2:$F$30</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pane ySplit="2" topLeftCell="A18" activePane="bottomLeft" state="frozen"/>
      <selection pane="bottomLeft" activeCell="B16" sqref="B16:C16"/>
    </sheetView>
  </sheetViews>
  <sheetFormatPr defaultColWidth="0" defaultRowHeight="14.5" zeroHeight="1" x14ac:dyDescent="0.35"/>
  <cols>
    <col min="1" max="2" width="5.26953125" style="24" customWidth="1"/>
    <col min="3" max="3" width="47.453125" style="25" customWidth="1"/>
    <col min="4" max="4" width="120.90625" style="25" customWidth="1"/>
    <col min="5" max="16384" width="9.1796875" style="25" hidden="1"/>
  </cols>
  <sheetData>
    <row r="1" spans="1:4" s="21" customFormat="1" x14ac:dyDescent="0.35">
      <c r="B1" s="22" t="s">
        <v>137</v>
      </c>
      <c r="C1" s="22"/>
      <c r="D1" s="78" t="s">
        <v>138</v>
      </c>
    </row>
    <row r="2" spans="1:4" s="21" customFormat="1" x14ac:dyDescent="0.35">
      <c r="A2" s="23"/>
      <c r="C2" s="22" t="s">
        <v>11</v>
      </c>
      <c r="D2" s="78"/>
    </row>
    <row r="3" spans="1:4" s="34" customFormat="1" x14ac:dyDescent="0.35">
      <c r="A3" s="35"/>
      <c r="B3" s="35"/>
    </row>
    <row r="4" spans="1:4" s="27" customFormat="1" ht="29" x14ac:dyDescent="0.35">
      <c r="A4" s="75">
        <v>1</v>
      </c>
      <c r="B4" s="74" t="s">
        <v>139</v>
      </c>
      <c r="C4" s="74"/>
      <c r="D4" s="26" t="s">
        <v>16</v>
      </c>
    </row>
    <row r="5" spans="1:4" s="29" customFormat="1" x14ac:dyDescent="0.35">
      <c r="A5" s="76"/>
      <c r="B5" s="28">
        <v>1.1000000000000001</v>
      </c>
      <c r="C5" s="29" t="s">
        <v>0</v>
      </c>
      <c r="D5" s="30" t="s">
        <v>24</v>
      </c>
    </row>
    <row r="6" spans="1:4" s="29" customFormat="1" x14ac:dyDescent="0.35">
      <c r="A6" s="76"/>
      <c r="B6" s="28">
        <v>1.2</v>
      </c>
      <c r="C6" s="29" t="s">
        <v>61</v>
      </c>
      <c r="D6" s="30" t="s">
        <v>140</v>
      </c>
    </row>
    <row r="7" spans="1:4" s="29" customFormat="1" x14ac:dyDescent="0.35">
      <c r="A7" s="76"/>
      <c r="B7" s="28">
        <v>1.3</v>
      </c>
      <c r="C7" s="29" t="s">
        <v>62</v>
      </c>
      <c r="D7" s="30" t="s">
        <v>141</v>
      </c>
    </row>
    <row r="8" spans="1:4" s="29" customFormat="1" ht="87" x14ac:dyDescent="0.35">
      <c r="A8" s="77"/>
      <c r="B8" s="31">
        <v>1.4</v>
      </c>
      <c r="C8" s="32" t="s">
        <v>63</v>
      </c>
      <c r="D8" s="33" t="s">
        <v>142</v>
      </c>
    </row>
    <row r="9" spans="1:4" s="34" customFormat="1" x14ac:dyDescent="0.35">
      <c r="A9" s="35"/>
      <c r="B9" s="35"/>
      <c r="D9" s="36"/>
    </row>
    <row r="10" spans="1:4" s="27" customFormat="1" ht="29" x14ac:dyDescent="0.35">
      <c r="A10" s="79">
        <v>2</v>
      </c>
      <c r="B10" s="74" t="s">
        <v>143</v>
      </c>
      <c r="C10" s="74"/>
      <c r="D10" s="26" t="s">
        <v>144</v>
      </c>
    </row>
    <row r="11" spans="1:4" s="29" customFormat="1" ht="29" x14ac:dyDescent="0.35">
      <c r="A11" s="80"/>
      <c r="B11" s="28">
        <v>2.1</v>
      </c>
      <c r="C11" s="29" t="s">
        <v>145</v>
      </c>
      <c r="D11" s="30" t="s">
        <v>25</v>
      </c>
    </row>
    <row r="12" spans="1:4" s="29" customFormat="1" ht="29" x14ac:dyDescent="0.35">
      <c r="A12" s="80"/>
      <c r="B12" s="28">
        <v>2.2000000000000002</v>
      </c>
      <c r="C12" s="29" t="s">
        <v>146</v>
      </c>
      <c r="D12" s="30" t="s">
        <v>26</v>
      </c>
    </row>
    <row r="13" spans="1:4" s="29" customFormat="1" x14ac:dyDescent="0.35">
      <c r="A13" s="80"/>
      <c r="B13" s="28">
        <v>2.2999999999999998</v>
      </c>
      <c r="C13" s="29" t="s">
        <v>143</v>
      </c>
      <c r="D13" s="30" t="s">
        <v>27</v>
      </c>
    </row>
    <row r="14" spans="1:4" s="29" customFormat="1" ht="29" x14ac:dyDescent="0.35">
      <c r="A14" s="81"/>
      <c r="B14" s="31">
        <v>2.4</v>
      </c>
      <c r="C14" s="32" t="s">
        <v>147</v>
      </c>
      <c r="D14" s="33" t="s">
        <v>28</v>
      </c>
    </row>
    <row r="15" spans="1:4" s="34" customFormat="1" x14ac:dyDescent="0.35">
      <c r="A15" s="35"/>
      <c r="B15" s="35"/>
      <c r="D15" s="36"/>
    </row>
    <row r="16" spans="1:4" s="27" customFormat="1" ht="29" x14ac:dyDescent="0.35">
      <c r="A16" s="75">
        <v>3</v>
      </c>
      <c r="B16" s="74" t="s">
        <v>13</v>
      </c>
      <c r="C16" s="74"/>
      <c r="D16" s="26" t="s">
        <v>148</v>
      </c>
    </row>
    <row r="17" spans="1:4" s="29" customFormat="1" x14ac:dyDescent="0.35">
      <c r="A17" s="76"/>
      <c r="B17" s="28">
        <v>3.1</v>
      </c>
      <c r="C17" s="29" t="s">
        <v>149</v>
      </c>
      <c r="D17" s="30" t="s">
        <v>29</v>
      </c>
    </row>
    <row r="18" spans="1:4" s="29" customFormat="1" x14ac:dyDescent="0.35">
      <c r="A18" s="76"/>
      <c r="B18" s="28">
        <v>3.2</v>
      </c>
      <c r="C18" s="29" t="s">
        <v>150</v>
      </c>
      <c r="D18" s="30" t="s">
        <v>30</v>
      </c>
    </row>
    <row r="19" spans="1:4" s="29" customFormat="1" x14ac:dyDescent="0.35">
      <c r="A19" s="76"/>
      <c r="B19" s="28">
        <v>3.3</v>
      </c>
      <c r="C19" s="29" t="s">
        <v>151</v>
      </c>
      <c r="D19" s="30" t="s">
        <v>31</v>
      </c>
    </row>
    <row r="20" spans="1:4" s="29" customFormat="1" x14ac:dyDescent="0.35">
      <c r="A20" s="77"/>
      <c r="B20" s="31">
        <v>3.4</v>
      </c>
      <c r="C20" s="32" t="s">
        <v>152</v>
      </c>
      <c r="D20" s="33" t="s">
        <v>32</v>
      </c>
    </row>
    <row r="21" spans="1:4" s="34" customFormat="1" x14ac:dyDescent="0.35">
      <c r="A21" s="35"/>
      <c r="B21" s="35"/>
      <c r="D21" s="36"/>
    </row>
    <row r="22" spans="1:4" s="27" customFormat="1" ht="43.5" x14ac:dyDescent="0.35">
      <c r="A22" s="75">
        <v>4</v>
      </c>
      <c r="B22" s="74" t="s">
        <v>14</v>
      </c>
      <c r="C22" s="74"/>
      <c r="D22" s="26" t="s">
        <v>17</v>
      </c>
    </row>
    <row r="23" spans="1:4" s="29" customFormat="1" x14ac:dyDescent="0.35">
      <c r="A23" s="76"/>
      <c r="B23" s="28">
        <v>4.0999999999999996</v>
      </c>
      <c r="C23" s="29" t="s">
        <v>153</v>
      </c>
      <c r="D23" s="30" t="s">
        <v>33</v>
      </c>
    </row>
    <row r="24" spans="1:4" s="29" customFormat="1" ht="29" x14ac:dyDescent="0.35">
      <c r="A24" s="76"/>
      <c r="B24" s="28">
        <v>4.2</v>
      </c>
      <c r="C24" s="29" t="s">
        <v>154</v>
      </c>
      <c r="D24" s="30" t="s">
        <v>34</v>
      </c>
    </row>
    <row r="25" spans="1:4" s="29" customFormat="1" x14ac:dyDescent="0.35">
      <c r="A25" s="76"/>
      <c r="B25" s="28">
        <v>4.3</v>
      </c>
      <c r="C25" s="29" t="s">
        <v>155</v>
      </c>
      <c r="D25" s="30" t="s">
        <v>35</v>
      </c>
    </row>
    <row r="26" spans="1:4" s="29" customFormat="1" x14ac:dyDescent="0.35">
      <c r="A26" s="76"/>
      <c r="B26" s="28">
        <v>4.4000000000000004</v>
      </c>
      <c r="C26" s="29" t="s">
        <v>156</v>
      </c>
      <c r="D26" s="30" t="s">
        <v>36</v>
      </c>
    </row>
    <row r="27" spans="1:4" s="29" customFormat="1" x14ac:dyDescent="0.35">
      <c r="A27" s="76"/>
      <c r="B27" s="28">
        <v>4.5</v>
      </c>
      <c r="C27" s="29" t="s">
        <v>157</v>
      </c>
      <c r="D27" s="30" t="s">
        <v>37</v>
      </c>
    </row>
    <row r="28" spans="1:4" s="29" customFormat="1" ht="29" x14ac:dyDescent="0.35">
      <c r="A28" s="77"/>
      <c r="B28" s="31">
        <v>4.5999999999999996</v>
      </c>
      <c r="C28" s="32" t="s">
        <v>158</v>
      </c>
      <c r="D28" s="33" t="s">
        <v>38</v>
      </c>
    </row>
    <row r="29" spans="1:4" s="34" customFormat="1" x14ac:dyDescent="0.35">
      <c r="A29" s="35"/>
      <c r="B29" s="35"/>
      <c r="D29" s="36"/>
    </row>
    <row r="30" spans="1:4" s="27" customFormat="1" ht="29" x14ac:dyDescent="0.35">
      <c r="A30" s="75">
        <v>5</v>
      </c>
      <c r="B30" s="74" t="s">
        <v>159</v>
      </c>
      <c r="C30" s="74"/>
      <c r="D30" s="26" t="s">
        <v>18</v>
      </c>
    </row>
    <row r="31" spans="1:4" s="29" customFormat="1" ht="29" x14ac:dyDescent="0.35">
      <c r="A31" s="76"/>
      <c r="B31" s="28">
        <v>5.0999999999999996</v>
      </c>
      <c r="C31" s="29" t="s">
        <v>160</v>
      </c>
      <c r="D31" s="30" t="s">
        <v>39</v>
      </c>
    </row>
    <row r="32" spans="1:4" s="29" customFormat="1" ht="29" x14ac:dyDescent="0.35">
      <c r="A32" s="76"/>
      <c r="B32" s="28">
        <v>5.2</v>
      </c>
      <c r="C32" s="29" t="s">
        <v>161</v>
      </c>
      <c r="D32" s="30" t="s">
        <v>40</v>
      </c>
    </row>
    <row r="33" spans="1:4" s="29" customFormat="1" x14ac:dyDescent="0.35">
      <c r="A33" s="77"/>
      <c r="B33" s="31">
        <v>5.3</v>
      </c>
      <c r="C33" s="32" t="s">
        <v>162</v>
      </c>
      <c r="D33" s="33" t="s">
        <v>163</v>
      </c>
    </row>
    <row r="34" spans="1:4" s="34" customFormat="1" x14ac:dyDescent="0.35">
      <c r="A34" s="35"/>
      <c r="B34" s="35"/>
      <c r="D34" s="36"/>
    </row>
    <row r="35" spans="1:4" s="27" customFormat="1" x14ac:dyDescent="0.35">
      <c r="A35" s="75">
        <v>6</v>
      </c>
      <c r="B35" s="74" t="s">
        <v>164</v>
      </c>
      <c r="C35" s="74"/>
      <c r="D35" s="26" t="s">
        <v>19</v>
      </c>
    </row>
    <row r="36" spans="1:4" s="29" customFormat="1" x14ac:dyDescent="0.35">
      <c r="A36" s="76"/>
      <c r="B36" s="28">
        <v>6.1</v>
      </c>
      <c r="C36" s="29" t="s">
        <v>165</v>
      </c>
      <c r="D36" s="30" t="s">
        <v>41</v>
      </c>
    </row>
    <row r="37" spans="1:4" s="29" customFormat="1" ht="29" x14ac:dyDescent="0.35">
      <c r="A37" s="76"/>
      <c r="B37" s="28">
        <v>6.2</v>
      </c>
      <c r="C37" s="29" t="s">
        <v>166</v>
      </c>
      <c r="D37" s="30" t="s">
        <v>42</v>
      </c>
    </row>
    <row r="38" spans="1:4" s="29" customFormat="1" x14ac:dyDescent="0.35">
      <c r="A38" s="76"/>
      <c r="B38" s="28">
        <v>6.3</v>
      </c>
      <c r="C38" s="29" t="s">
        <v>1</v>
      </c>
      <c r="D38" s="30" t="s">
        <v>43</v>
      </c>
    </row>
    <row r="39" spans="1:4" s="29" customFormat="1" x14ac:dyDescent="0.35">
      <c r="A39" s="76"/>
      <c r="B39" s="28">
        <v>6.4</v>
      </c>
      <c r="C39" s="29" t="s">
        <v>2</v>
      </c>
      <c r="D39" s="30" t="s">
        <v>44</v>
      </c>
    </row>
    <row r="40" spans="1:4" s="29" customFormat="1" x14ac:dyDescent="0.35">
      <c r="A40" s="77"/>
      <c r="B40" s="31">
        <v>6.5</v>
      </c>
      <c r="C40" s="32" t="s">
        <v>3</v>
      </c>
      <c r="D40" s="33" t="s">
        <v>45</v>
      </c>
    </row>
    <row r="41" spans="1:4" s="34" customFormat="1" x14ac:dyDescent="0.35">
      <c r="A41" s="35"/>
      <c r="B41" s="35"/>
      <c r="D41" s="36"/>
    </row>
    <row r="42" spans="1:4" s="27" customFormat="1" ht="43.5" x14ac:dyDescent="0.35">
      <c r="A42" s="75">
        <v>7</v>
      </c>
      <c r="B42" s="74" t="s">
        <v>167</v>
      </c>
      <c r="C42" s="74"/>
      <c r="D42" s="26" t="s">
        <v>168</v>
      </c>
    </row>
    <row r="43" spans="1:4" s="29" customFormat="1" x14ac:dyDescent="0.35">
      <c r="A43" s="76"/>
      <c r="B43" s="28">
        <v>7.1</v>
      </c>
      <c r="C43" s="29" t="s">
        <v>4</v>
      </c>
      <c r="D43" s="30" t="s">
        <v>46</v>
      </c>
    </row>
    <row r="44" spans="1:4" s="29" customFormat="1" ht="43.5" x14ac:dyDescent="0.35">
      <c r="A44" s="76"/>
      <c r="B44" s="28">
        <v>7.2</v>
      </c>
      <c r="C44" s="29" t="s">
        <v>5</v>
      </c>
      <c r="D44" s="30" t="s">
        <v>47</v>
      </c>
    </row>
    <row r="45" spans="1:4" s="29" customFormat="1" ht="29" x14ac:dyDescent="0.35">
      <c r="A45" s="77"/>
      <c r="B45" s="31">
        <v>7.3</v>
      </c>
      <c r="C45" s="32" t="s">
        <v>169</v>
      </c>
      <c r="D45" s="33" t="s">
        <v>48</v>
      </c>
    </row>
    <row r="46" spans="1:4" s="34" customFormat="1" x14ac:dyDescent="0.35">
      <c r="A46" s="35"/>
      <c r="B46" s="35"/>
      <c r="D46" s="36"/>
    </row>
    <row r="47" spans="1:4" s="27" customFormat="1" ht="29" x14ac:dyDescent="0.35">
      <c r="A47" s="75">
        <v>8</v>
      </c>
      <c r="B47" s="74" t="s">
        <v>15</v>
      </c>
      <c r="C47" s="74"/>
      <c r="D47" s="26" t="s">
        <v>20</v>
      </c>
    </row>
    <row r="48" spans="1:4" s="29" customFormat="1" ht="14.5" customHeight="1" x14ac:dyDescent="0.35">
      <c r="A48" s="76"/>
      <c r="B48" s="28">
        <v>8.1</v>
      </c>
      <c r="C48" s="29" t="s">
        <v>6</v>
      </c>
      <c r="D48" s="30" t="s">
        <v>49</v>
      </c>
    </row>
    <row r="49" spans="1:4" s="29" customFormat="1" x14ac:dyDescent="0.35">
      <c r="A49" s="76"/>
      <c r="B49" s="28">
        <v>8.1999999999999993</v>
      </c>
      <c r="C49" s="29" t="s">
        <v>170</v>
      </c>
      <c r="D49" s="30" t="s">
        <v>50</v>
      </c>
    </row>
    <row r="50" spans="1:4" s="29" customFormat="1" ht="29" x14ac:dyDescent="0.35">
      <c r="A50" s="77"/>
      <c r="B50" s="31">
        <v>8.3000000000000007</v>
      </c>
      <c r="C50" s="32" t="s">
        <v>171</v>
      </c>
      <c r="D50" s="33" t="s">
        <v>172</v>
      </c>
    </row>
    <row r="51" spans="1:4" s="34" customFormat="1" x14ac:dyDescent="0.35">
      <c r="A51" s="35"/>
      <c r="B51" s="35"/>
      <c r="D51" s="36"/>
    </row>
    <row r="52" spans="1:4" s="27" customFormat="1" ht="43.5" x14ac:dyDescent="0.35">
      <c r="A52" s="75">
        <v>9</v>
      </c>
      <c r="B52" s="74" t="s">
        <v>173</v>
      </c>
      <c r="C52" s="74"/>
      <c r="D52" s="26" t="s">
        <v>21</v>
      </c>
    </row>
    <row r="53" spans="1:4" s="29" customFormat="1" x14ac:dyDescent="0.35">
      <c r="A53" s="76"/>
      <c r="B53" s="28">
        <v>9.1</v>
      </c>
      <c r="C53" s="29" t="s">
        <v>174</v>
      </c>
      <c r="D53" s="30" t="s">
        <v>51</v>
      </c>
    </row>
    <row r="54" spans="1:4" s="29" customFormat="1" ht="29" x14ac:dyDescent="0.35">
      <c r="A54" s="76"/>
      <c r="B54" s="28">
        <v>9.1999999999999993</v>
      </c>
      <c r="C54" s="29" t="s">
        <v>7</v>
      </c>
      <c r="D54" s="30" t="s">
        <v>52</v>
      </c>
    </row>
    <row r="55" spans="1:4" s="29" customFormat="1" x14ac:dyDescent="0.35">
      <c r="A55" s="77"/>
      <c r="B55" s="31">
        <v>9.3000000000000007</v>
      </c>
      <c r="C55" s="32" t="s">
        <v>175</v>
      </c>
      <c r="D55" s="33" t="s">
        <v>53</v>
      </c>
    </row>
    <row r="56" spans="1:4" s="34" customFormat="1" x14ac:dyDescent="0.35">
      <c r="A56" s="35"/>
      <c r="B56" s="35"/>
      <c r="D56" s="36"/>
    </row>
    <row r="57" spans="1:4" s="27" customFormat="1" x14ac:dyDescent="0.35">
      <c r="A57" s="75">
        <v>10</v>
      </c>
      <c r="B57" s="74" t="s">
        <v>176</v>
      </c>
      <c r="C57" s="74"/>
      <c r="D57" s="26" t="s">
        <v>22</v>
      </c>
    </row>
    <row r="58" spans="1:4" s="29" customFormat="1" x14ac:dyDescent="0.35">
      <c r="A58" s="76"/>
      <c r="B58" s="28">
        <v>10.1</v>
      </c>
      <c r="C58" s="29" t="s">
        <v>8</v>
      </c>
      <c r="D58" s="30" t="s">
        <v>54</v>
      </c>
    </row>
    <row r="59" spans="1:4" s="29" customFormat="1" ht="29" x14ac:dyDescent="0.35">
      <c r="A59" s="77"/>
      <c r="B59" s="31">
        <v>10.199999999999999</v>
      </c>
      <c r="C59" s="32" t="s">
        <v>9</v>
      </c>
      <c r="D59" s="33" t="s">
        <v>55</v>
      </c>
    </row>
    <row r="60" spans="1:4" s="34" customFormat="1" x14ac:dyDescent="0.35">
      <c r="A60" s="35"/>
      <c r="B60" s="35"/>
      <c r="D60" s="36"/>
    </row>
    <row r="61" spans="1:4" s="27" customFormat="1" ht="29" x14ac:dyDescent="0.35">
      <c r="A61" s="75">
        <v>11</v>
      </c>
      <c r="B61" s="74" t="s">
        <v>177</v>
      </c>
      <c r="C61" s="74"/>
      <c r="D61" s="26" t="s">
        <v>23</v>
      </c>
    </row>
    <row r="62" spans="1:4" s="29" customFormat="1" x14ac:dyDescent="0.35">
      <c r="A62" s="76"/>
      <c r="B62" s="28">
        <v>11.1</v>
      </c>
      <c r="C62" s="29" t="s">
        <v>178</v>
      </c>
      <c r="D62" s="30" t="s">
        <v>56</v>
      </c>
    </row>
    <row r="63" spans="1:4" s="29" customFormat="1" ht="14.5" customHeight="1" x14ac:dyDescent="0.35">
      <c r="A63" s="76"/>
      <c r="B63" s="28">
        <v>11.2</v>
      </c>
      <c r="C63" s="29" t="s">
        <v>179</v>
      </c>
      <c r="D63" s="30" t="s">
        <v>57</v>
      </c>
    </row>
    <row r="64" spans="1:4" s="29" customFormat="1" x14ac:dyDescent="0.35">
      <c r="A64" s="76"/>
      <c r="B64" s="28">
        <v>11.3</v>
      </c>
      <c r="C64" s="29" t="s">
        <v>180</v>
      </c>
      <c r="D64" s="30" t="s">
        <v>181</v>
      </c>
    </row>
    <row r="65" spans="1:4" s="29" customFormat="1" ht="29" x14ac:dyDescent="0.35">
      <c r="A65" s="77"/>
      <c r="B65" s="31">
        <v>11.4</v>
      </c>
      <c r="C65" s="32" t="s">
        <v>182</v>
      </c>
      <c r="D65" s="33" t="s">
        <v>58</v>
      </c>
    </row>
    <row r="66" spans="1:4" s="34" customFormat="1" x14ac:dyDescent="0.35">
      <c r="A66" s="35"/>
      <c r="B66" s="35"/>
      <c r="D66" s="36"/>
    </row>
    <row r="67" spans="1:4" s="27" customFormat="1" ht="29" x14ac:dyDescent="0.35">
      <c r="A67" s="75">
        <v>12</v>
      </c>
      <c r="B67" s="74" t="s">
        <v>183</v>
      </c>
      <c r="C67" s="74"/>
      <c r="D67" s="26" t="s">
        <v>184</v>
      </c>
    </row>
    <row r="68" spans="1:4" s="29" customFormat="1" x14ac:dyDescent="0.35">
      <c r="A68" s="76"/>
      <c r="B68" s="28">
        <v>12.1</v>
      </c>
      <c r="C68" s="29" t="s">
        <v>10</v>
      </c>
      <c r="D68" s="30" t="s">
        <v>59</v>
      </c>
    </row>
    <row r="69" spans="1:4" s="29" customFormat="1" ht="14.5" customHeight="1" x14ac:dyDescent="0.35">
      <c r="A69" s="76"/>
      <c r="B69" s="28">
        <v>12.2</v>
      </c>
      <c r="C69" s="29" t="s">
        <v>185</v>
      </c>
      <c r="D69" s="30" t="s">
        <v>60</v>
      </c>
    </row>
    <row r="70" spans="1:4" s="29" customFormat="1" x14ac:dyDescent="0.35">
      <c r="A70" s="77"/>
      <c r="B70" s="31">
        <v>12.3</v>
      </c>
      <c r="C70" s="32" t="s">
        <v>186</v>
      </c>
      <c r="D70" s="33" t="s">
        <v>187</v>
      </c>
    </row>
  </sheetData>
  <sheetProtection algorithmName="SHA-512" hashValue="yULLhRikG4BX8RC+TBDG71bo4wb34uqMZjwJlMUmCW41JHYz73JOowYdYNR650a5s2GNiMkSZq1+fwWhvL4yYg==" saltValue="wHCVj/96FhuAz+o178AIpA==" spinCount="100000" sheet="1" objects="1" scenarios="1"/>
  <mergeCells count="25">
    <mergeCell ref="D1:D2"/>
    <mergeCell ref="A57:A59"/>
    <mergeCell ref="B57:C57"/>
    <mergeCell ref="A61:A65"/>
    <mergeCell ref="B61:C61"/>
    <mergeCell ref="A22:A28"/>
    <mergeCell ref="B22:C22"/>
    <mergeCell ref="A30:A33"/>
    <mergeCell ref="B30:C30"/>
    <mergeCell ref="A35:A40"/>
    <mergeCell ref="B35:C35"/>
    <mergeCell ref="A4:A8"/>
    <mergeCell ref="B4:C4"/>
    <mergeCell ref="A10:A14"/>
    <mergeCell ref="B10:C10"/>
    <mergeCell ref="A16:A20"/>
    <mergeCell ref="B16:C16"/>
    <mergeCell ref="A67:A70"/>
    <mergeCell ref="B67:C67"/>
    <mergeCell ref="A42:A45"/>
    <mergeCell ref="B42:C42"/>
    <mergeCell ref="A47:A50"/>
    <mergeCell ref="B47:C47"/>
    <mergeCell ref="A52:A55"/>
    <mergeCell ref="B52:C52"/>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J2" sqref="J2"/>
    </sheetView>
  </sheetViews>
  <sheetFormatPr defaultRowHeight="14.5" x14ac:dyDescent="0.35"/>
  <cols>
    <col min="3" max="3" width="41.54296875" customWidth="1"/>
    <col min="4" max="4" width="13.6328125" customWidth="1"/>
    <col min="5" max="5" width="12" customWidth="1"/>
  </cols>
  <sheetData>
    <row r="1" spans="1:10" x14ac:dyDescent="0.35">
      <c r="A1" t="s">
        <v>203</v>
      </c>
      <c r="B1" t="s">
        <v>135</v>
      </c>
      <c r="C1" t="s">
        <v>136</v>
      </c>
      <c r="D1" t="s">
        <v>188</v>
      </c>
      <c r="E1" t="s">
        <v>197</v>
      </c>
      <c r="F1" t="s">
        <v>215</v>
      </c>
      <c r="J1" t="s">
        <v>219</v>
      </c>
    </row>
    <row r="2" spans="1:10" ht="14.5" customHeight="1" x14ac:dyDescent="0.35"/>
    <row r="3" spans="1:10" ht="14.5" customHeight="1" x14ac:dyDescent="0.35">
      <c r="A3" t="s">
        <v>204</v>
      </c>
      <c r="B3" t="s">
        <v>209</v>
      </c>
      <c r="C3" t="s">
        <v>102</v>
      </c>
      <c r="D3" t="s">
        <v>193</v>
      </c>
      <c r="E3" t="s">
        <v>198</v>
      </c>
      <c r="F3">
        <v>101</v>
      </c>
    </row>
    <row r="4" spans="1:10" ht="14.5" customHeight="1" x14ac:dyDescent="0.35">
      <c r="A4" t="s">
        <v>205</v>
      </c>
      <c r="B4" t="s">
        <v>210</v>
      </c>
      <c r="C4" t="s">
        <v>103</v>
      </c>
      <c r="D4" t="s">
        <v>194</v>
      </c>
      <c r="E4" t="s">
        <v>199</v>
      </c>
      <c r="F4">
        <v>102</v>
      </c>
    </row>
    <row r="5" spans="1:10" ht="14.5" customHeight="1" x14ac:dyDescent="0.35">
      <c r="A5" t="s">
        <v>206</v>
      </c>
      <c r="B5" t="s">
        <v>211</v>
      </c>
      <c r="C5" t="s">
        <v>104</v>
      </c>
      <c r="D5" t="s">
        <v>195</v>
      </c>
      <c r="E5" t="s">
        <v>200</v>
      </c>
      <c r="F5">
        <v>103</v>
      </c>
    </row>
    <row r="6" spans="1:10" ht="14.5" customHeight="1" x14ac:dyDescent="0.35">
      <c r="A6" t="s">
        <v>207</v>
      </c>
      <c r="B6" t="s">
        <v>212</v>
      </c>
      <c r="C6" t="s">
        <v>105</v>
      </c>
      <c r="F6">
        <v>104</v>
      </c>
    </row>
    <row r="7" spans="1:10" ht="14.5" customHeight="1" x14ac:dyDescent="0.35">
      <c r="A7" t="s">
        <v>208</v>
      </c>
      <c r="C7" t="s">
        <v>106</v>
      </c>
      <c r="F7">
        <v>105</v>
      </c>
    </row>
    <row r="8" spans="1:10" ht="14.5" customHeight="1" x14ac:dyDescent="0.35">
      <c r="C8" t="s">
        <v>107</v>
      </c>
      <c r="F8">
        <v>106</v>
      </c>
    </row>
    <row r="9" spans="1:10" ht="14.5" customHeight="1" x14ac:dyDescent="0.35">
      <c r="C9" t="s">
        <v>108</v>
      </c>
      <c r="F9">
        <v>107</v>
      </c>
    </row>
    <row r="10" spans="1:10" ht="14.5" customHeight="1" x14ac:dyDescent="0.35">
      <c r="C10" t="s">
        <v>109</v>
      </c>
      <c r="F10">
        <v>108</v>
      </c>
    </row>
    <row r="11" spans="1:10" ht="14.5" customHeight="1" x14ac:dyDescent="0.35">
      <c r="C11" t="s">
        <v>110</v>
      </c>
      <c r="F11">
        <v>109</v>
      </c>
    </row>
    <row r="12" spans="1:10" ht="14.5" customHeight="1" x14ac:dyDescent="0.35">
      <c r="C12" t="s">
        <v>68</v>
      </c>
      <c r="F12">
        <v>110</v>
      </c>
    </row>
    <row r="13" spans="1:10" ht="14.5" customHeight="1" x14ac:dyDescent="0.35">
      <c r="C13" t="s">
        <v>69</v>
      </c>
      <c r="F13">
        <v>111</v>
      </c>
    </row>
    <row r="14" spans="1:10" ht="14.5" customHeight="1" x14ac:dyDescent="0.35">
      <c r="C14" t="s">
        <v>70</v>
      </c>
      <c r="F14">
        <v>112</v>
      </c>
    </row>
    <row r="15" spans="1:10" ht="14.5" customHeight="1" x14ac:dyDescent="0.35">
      <c r="C15" t="s">
        <v>71</v>
      </c>
      <c r="F15">
        <v>113</v>
      </c>
    </row>
    <row r="16" spans="1:10" ht="14.5" customHeight="1" x14ac:dyDescent="0.35">
      <c r="C16" t="s">
        <v>72</v>
      </c>
      <c r="F16">
        <v>114</v>
      </c>
    </row>
    <row r="17" spans="3:6" ht="14.5" customHeight="1" x14ac:dyDescent="0.35">
      <c r="C17" t="s">
        <v>73</v>
      </c>
      <c r="F17">
        <v>201</v>
      </c>
    </row>
    <row r="18" spans="3:6" ht="14.5" customHeight="1" x14ac:dyDescent="0.35">
      <c r="C18" t="s">
        <v>74</v>
      </c>
      <c r="F18">
        <v>202</v>
      </c>
    </row>
    <row r="19" spans="3:6" ht="14.5" customHeight="1" x14ac:dyDescent="0.35">
      <c r="C19" t="s">
        <v>75</v>
      </c>
      <c r="F19">
        <v>203</v>
      </c>
    </row>
    <row r="20" spans="3:6" ht="14.5" customHeight="1" x14ac:dyDescent="0.35">
      <c r="C20" t="s">
        <v>76</v>
      </c>
      <c r="F20">
        <v>204</v>
      </c>
    </row>
    <row r="21" spans="3:6" ht="14.5" customHeight="1" x14ac:dyDescent="0.35">
      <c r="C21" t="s">
        <v>77</v>
      </c>
      <c r="F21">
        <v>205</v>
      </c>
    </row>
    <row r="22" spans="3:6" ht="14.5" customHeight="1" x14ac:dyDescent="0.35">
      <c r="C22" t="s">
        <v>78</v>
      </c>
      <c r="F22">
        <v>206</v>
      </c>
    </row>
    <row r="23" spans="3:6" x14ac:dyDescent="0.35">
      <c r="C23" t="s">
        <v>64</v>
      </c>
      <c r="F23">
        <v>207</v>
      </c>
    </row>
    <row r="24" spans="3:6" x14ac:dyDescent="0.35">
      <c r="C24" t="s">
        <v>79</v>
      </c>
      <c r="F24">
        <v>208</v>
      </c>
    </row>
    <row r="25" spans="3:6" x14ac:dyDescent="0.35">
      <c r="C25" t="s">
        <v>80</v>
      </c>
      <c r="F25">
        <v>209</v>
      </c>
    </row>
    <row r="26" spans="3:6" x14ac:dyDescent="0.35">
      <c r="C26" t="s">
        <v>81</v>
      </c>
      <c r="F26">
        <v>210</v>
      </c>
    </row>
    <row r="27" spans="3:6" x14ac:dyDescent="0.35">
      <c r="C27" t="s">
        <v>82</v>
      </c>
      <c r="F27">
        <v>211</v>
      </c>
    </row>
    <row r="28" spans="3:6" x14ac:dyDescent="0.35">
      <c r="C28" t="s">
        <v>83</v>
      </c>
      <c r="F28">
        <v>212</v>
      </c>
    </row>
    <row r="29" spans="3:6" x14ac:dyDescent="0.35">
      <c r="C29" t="s">
        <v>84</v>
      </c>
      <c r="F29">
        <v>213</v>
      </c>
    </row>
    <row r="30" spans="3:6" x14ac:dyDescent="0.35">
      <c r="C30" t="s">
        <v>85</v>
      </c>
      <c r="F30">
        <v>214</v>
      </c>
    </row>
    <row r="31" spans="3:6" x14ac:dyDescent="0.35">
      <c r="C31" t="s">
        <v>86</v>
      </c>
    </row>
    <row r="32" spans="3:6" x14ac:dyDescent="0.35">
      <c r="C32" t="s">
        <v>87</v>
      </c>
    </row>
    <row r="33" spans="3:3" x14ac:dyDescent="0.35">
      <c r="C33" t="s">
        <v>88</v>
      </c>
    </row>
    <row r="34" spans="3:3" x14ac:dyDescent="0.35">
      <c r="C34" t="s">
        <v>89</v>
      </c>
    </row>
    <row r="35" spans="3:3" x14ac:dyDescent="0.35">
      <c r="C35" t="s">
        <v>90</v>
      </c>
    </row>
    <row r="36" spans="3:3" x14ac:dyDescent="0.35">
      <c r="C36" t="s">
        <v>91</v>
      </c>
    </row>
    <row r="37" spans="3:3" x14ac:dyDescent="0.35">
      <c r="C37" t="s">
        <v>92</v>
      </c>
    </row>
    <row r="38" spans="3:3" x14ac:dyDescent="0.35">
      <c r="C38" t="s">
        <v>93</v>
      </c>
    </row>
    <row r="39" spans="3:3" x14ac:dyDescent="0.35">
      <c r="C39" t="s">
        <v>94</v>
      </c>
    </row>
    <row r="40" spans="3:3" x14ac:dyDescent="0.35">
      <c r="C40" t="s">
        <v>95</v>
      </c>
    </row>
    <row r="41" spans="3:3" x14ac:dyDescent="0.35">
      <c r="C41" t="s">
        <v>96</v>
      </c>
    </row>
    <row r="42" spans="3:3" x14ac:dyDescent="0.35">
      <c r="C42" t="s">
        <v>97</v>
      </c>
    </row>
    <row r="43" spans="3:3" x14ac:dyDescent="0.35">
      <c r="C43" t="s">
        <v>98</v>
      </c>
    </row>
    <row r="44" spans="3:3" x14ac:dyDescent="0.35">
      <c r="C44" t="s">
        <v>99</v>
      </c>
    </row>
    <row r="45" spans="3:3" x14ac:dyDescent="0.35">
      <c r="C45" t="s">
        <v>100</v>
      </c>
    </row>
    <row r="46" spans="3:3" x14ac:dyDescent="0.35">
      <c r="C46" t="s">
        <v>101</v>
      </c>
    </row>
  </sheetData>
  <sheetProtection algorithmName="SHA-512" hashValue="8xdPFpaO71+gvsmfF4IXPK25O5D5bPBtdFZ9+Dq5olKcu55prcZPGCFgUTawDteBboG4ebDreCHvfV+WYEI59w==" saltValue="rG03mbnfxD4ar4UGgu2bF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opLeftCell="A22" workbookViewId="0">
      <selection activeCell="A55" sqref="A55"/>
    </sheetView>
  </sheetViews>
  <sheetFormatPr defaultRowHeight="14.5" x14ac:dyDescent="0.35"/>
  <cols>
    <col min="1" max="1" width="44.08984375" style="17" customWidth="1"/>
    <col min="2" max="21" width="3.6328125" customWidth="1"/>
    <col min="22" max="22" width="8.1796875" customWidth="1"/>
  </cols>
  <sheetData>
    <row r="1" spans="1:22" s="17" customFormat="1" x14ac:dyDescent="0.35">
      <c r="B1" s="83" t="s">
        <v>115</v>
      </c>
      <c r="C1" s="83"/>
      <c r="D1" s="83"/>
      <c r="E1" s="83"/>
      <c r="F1" s="83"/>
      <c r="G1" s="83"/>
      <c r="H1" s="83"/>
      <c r="I1" s="83"/>
      <c r="J1" s="83"/>
      <c r="K1" s="83"/>
      <c r="L1" s="83"/>
      <c r="M1" s="83"/>
      <c r="N1" s="83"/>
      <c r="O1" s="83"/>
      <c r="P1" s="83"/>
      <c r="Q1" s="83"/>
      <c r="R1" s="83"/>
      <c r="S1" s="83"/>
      <c r="T1" s="83"/>
      <c r="U1" s="83"/>
      <c r="V1" s="84" t="s">
        <v>111</v>
      </c>
    </row>
    <row r="2" spans="1:22" s="17" customFormat="1" x14ac:dyDescent="0.35">
      <c r="B2" s="17">
        <v>1</v>
      </c>
      <c r="C2" s="17">
        <v>2</v>
      </c>
      <c r="D2" s="17">
        <v>3</v>
      </c>
      <c r="E2" s="17">
        <v>4</v>
      </c>
      <c r="F2" s="17">
        <v>5</v>
      </c>
      <c r="G2" s="17">
        <v>6</v>
      </c>
      <c r="H2" s="17">
        <v>7</v>
      </c>
      <c r="I2" s="17">
        <v>8</v>
      </c>
      <c r="J2" s="17">
        <v>9</v>
      </c>
      <c r="K2" s="17">
        <v>10</v>
      </c>
      <c r="L2" s="17">
        <v>11</v>
      </c>
      <c r="M2" s="17">
        <v>12</v>
      </c>
      <c r="N2" s="17">
        <v>13</v>
      </c>
      <c r="O2" s="17">
        <v>14</v>
      </c>
      <c r="P2" s="17">
        <v>15</v>
      </c>
      <c r="Q2" s="17">
        <v>16</v>
      </c>
      <c r="R2" s="17">
        <v>17</v>
      </c>
      <c r="S2" s="17">
        <v>18</v>
      </c>
      <c r="T2" s="17">
        <v>19</v>
      </c>
      <c r="U2" s="17">
        <v>20</v>
      </c>
      <c r="V2" s="84"/>
    </row>
    <row r="3" spans="1:22" x14ac:dyDescent="0.35">
      <c r="A3" s="17" t="s">
        <v>102</v>
      </c>
      <c r="B3" t="str">
        <f>IF('Grade Sheet'!$E$11='Indicator Weights'!A3,'Grade Sheet'!$E$16,"")</f>
        <v/>
      </c>
      <c r="C3" t="str">
        <f>IF('Grade Sheet'!$G$11='Indicator Weights'!A3,'Grade Sheet'!$G$16,"")</f>
        <v/>
      </c>
      <c r="D3" t="str">
        <f>IF('Grade Sheet'!$I$11='Indicator Weights'!A3,'Grade Sheet'!$I$16,"")</f>
        <v/>
      </c>
      <c r="E3" t="str">
        <f>IF('Grade Sheet'!$K$11='Indicator Weights'!A3,'Grade Sheet'!$K$16,"")</f>
        <v/>
      </c>
      <c r="F3" t="str">
        <f>IF('Grade Sheet'!$M$11='Indicator Weights'!A3,'Grade Sheet'!$M$16,"")</f>
        <v/>
      </c>
      <c r="G3" t="str">
        <f>IF('Grade Sheet'!$O$11='Indicator Weights'!A3,'Grade Sheet'!$O$16,"")</f>
        <v/>
      </c>
      <c r="H3" t="str">
        <f>IF('Grade Sheet'!$Q$11='Indicator Weights'!A3,'Grade Sheet'!$Q$16,"")</f>
        <v/>
      </c>
      <c r="I3" t="str">
        <f>IF('Grade Sheet'!$S$11='Indicator Weights'!A3,'Grade Sheet'!$S$16,"")</f>
        <v/>
      </c>
      <c r="J3" t="str">
        <f>IF('Grade Sheet'!$U$11='Indicator Weights'!A3,'Grade Sheet'!$U$16,"")</f>
        <v/>
      </c>
      <c r="K3" t="str">
        <f>IF('Grade Sheet'!$W$11='Indicator Weights'!A3,'Grade Sheet'!$W$16,"")</f>
        <v/>
      </c>
      <c r="L3" t="str">
        <f>IF('Grade Sheet'!$Y$11='Indicator Weights'!A3,'Grade Sheet'!$Y$16,"")</f>
        <v/>
      </c>
      <c r="M3" t="str">
        <f>IF('Grade Sheet'!$AA$11='Indicator Weights'!A3,'Grade Sheet'!$AA$16,"")</f>
        <v/>
      </c>
      <c r="N3" t="str">
        <f>IF('Grade Sheet'!$AC$11='Indicator Weights'!A3,'Grade Sheet'!$AC$16,"")</f>
        <v/>
      </c>
      <c r="O3" t="str">
        <f>IF('Grade Sheet'!$AE$11='Indicator Weights'!A3,'Grade Sheet'!$AE$16,"")</f>
        <v/>
      </c>
      <c r="P3" t="str">
        <f>IF('Grade Sheet'!$AG$11='Indicator Weights'!A3,'Grade Sheet'!$AG$16,"")</f>
        <v/>
      </c>
      <c r="Q3" t="str">
        <f>IF('Grade Sheet'!$AI$11='Indicator Weights'!A3,'Grade Sheet'!$AI$16,"")</f>
        <v/>
      </c>
      <c r="R3" t="str">
        <f>IF('Grade Sheet'!$AK$11='Indicator Weights'!A3,'Grade Sheet'!$AK$16,"")</f>
        <v/>
      </c>
      <c r="S3" t="str">
        <f>IF('Grade Sheet'!$AM$11='Indicator Weights'!A3,'Grade Sheet'!$AM$16,"")</f>
        <v/>
      </c>
      <c r="T3" t="str">
        <f>IF('Grade Sheet'!$AO$11='Indicator Weights'!A3,'Grade Sheet'!$AO$16,"")</f>
        <v/>
      </c>
      <c r="U3" t="str">
        <f>IF('Grade Sheet'!$AQ$11='Indicator Weights'!A3,'Grade Sheet'!$AQ$16,"")</f>
        <v/>
      </c>
      <c r="V3" t="str">
        <f>IF(COUNTIF(B3:U3,"")=20,"",SUM(B3:U3))</f>
        <v/>
      </c>
    </row>
    <row r="4" spans="1:22" x14ac:dyDescent="0.35">
      <c r="A4" s="17" t="s">
        <v>103</v>
      </c>
      <c r="B4" t="str">
        <f>IF('Grade Sheet'!$E$11='Indicator Weights'!A4,'Grade Sheet'!$E$16,"")</f>
        <v/>
      </c>
      <c r="C4" t="str">
        <f>IF('Grade Sheet'!$G$11='Indicator Weights'!A4,'Grade Sheet'!$G$16,"")</f>
        <v/>
      </c>
      <c r="D4" t="str">
        <f>IF('Grade Sheet'!$I$11='Indicator Weights'!A4,'Grade Sheet'!$I$16,"")</f>
        <v/>
      </c>
      <c r="E4" t="str">
        <f>IF('Grade Sheet'!$K$11='Indicator Weights'!A4,'Grade Sheet'!$K$16,"")</f>
        <v/>
      </c>
      <c r="F4" t="str">
        <f>IF('Grade Sheet'!$M$11='Indicator Weights'!A4,'Grade Sheet'!$M$16,"")</f>
        <v/>
      </c>
      <c r="G4" t="str">
        <f>IF('Grade Sheet'!$O$11='Indicator Weights'!A4,'Grade Sheet'!$O$16,"")</f>
        <v/>
      </c>
      <c r="H4" t="str">
        <f>IF('Grade Sheet'!$Q$11='Indicator Weights'!A4,'Grade Sheet'!$Q$16,"")</f>
        <v/>
      </c>
      <c r="I4" t="str">
        <f>IF('Grade Sheet'!$S$11='Indicator Weights'!A4,'Grade Sheet'!$S$16,"")</f>
        <v/>
      </c>
      <c r="J4" t="str">
        <f>IF('Grade Sheet'!$U$11='Indicator Weights'!A4,'Grade Sheet'!$U$16,"")</f>
        <v/>
      </c>
      <c r="K4" t="str">
        <f>IF('Grade Sheet'!$W$11='Indicator Weights'!A4,'Grade Sheet'!$W$16,"")</f>
        <v/>
      </c>
      <c r="L4" t="str">
        <f>IF('Grade Sheet'!$Y$11='Indicator Weights'!A4,'Grade Sheet'!$Y$16,"")</f>
        <v/>
      </c>
      <c r="M4" t="str">
        <f>IF('Grade Sheet'!$AA$11='Indicator Weights'!A4,'Grade Sheet'!$AA$16,"")</f>
        <v/>
      </c>
      <c r="N4" t="str">
        <f>IF('Grade Sheet'!$AC$11='Indicator Weights'!A4,'Grade Sheet'!$AC$16,"")</f>
        <v/>
      </c>
      <c r="O4" t="str">
        <f>IF('Grade Sheet'!$AE$11='Indicator Weights'!A4,'Grade Sheet'!$AE$16,"")</f>
        <v/>
      </c>
      <c r="P4" t="str">
        <f>IF('Grade Sheet'!$AG$11='Indicator Weights'!A4,'Grade Sheet'!$AG$16,"")</f>
        <v/>
      </c>
      <c r="Q4" t="str">
        <f>IF('Grade Sheet'!$AI$11='Indicator Weights'!A4,'Grade Sheet'!$AI$16,"")</f>
        <v/>
      </c>
      <c r="R4" t="str">
        <f>IF('Grade Sheet'!$AK$11='Indicator Weights'!A4,'Grade Sheet'!$AK$16,"")</f>
        <v/>
      </c>
      <c r="S4" t="str">
        <f>IF('Grade Sheet'!$AM$11='Indicator Weights'!A4,'Grade Sheet'!$AM$16,"")</f>
        <v/>
      </c>
      <c r="T4" t="str">
        <f>IF('Grade Sheet'!$AO$11='Indicator Weights'!A4,'Grade Sheet'!$AO$16,"")</f>
        <v/>
      </c>
      <c r="U4" t="str">
        <f>IF('Grade Sheet'!$AQ$11='Indicator Weights'!A4,'Grade Sheet'!$AQ$16,"")</f>
        <v/>
      </c>
      <c r="V4" t="str">
        <f t="shared" ref="V4:V46" si="0">IF(COUNTIF(B4:U4,"")=20,"",SUM(B4:U4))</f>
        <v/>
      </c>
    </row>
    <row r="5" spans="1:22" x14ac:dyDescent="0.35">
      <c r="A5" s="17" t="s">
        <v>104</v>
      </c>
      <c r="B5" t="str">
        <f>IF('Grade Sheet'!$E$11='Indicator Weights'!A5,'Grade Sheet'!$E$16,"")</f>
        <v/>
      </c>
      <c r="C5" t="str">
        <f>IF('Grade Sheet'!$G$11='Indicator Weights'!A5,'Grade Sheet'!$G$16,"")</f>
        <v/>
      </c>
      <c r="D5" t="str">
        <f>IF('Grade Sheet'!$I$11='Indicator Weights'!A5,'Grade Sheet'!$I$16,"")</f>
        <v/>
      </c>
      <c r="E5" t="str">
        <f>IF('Grade Sheet'!$K$11='Indicator Weights'!A5,'Grade Sheet'!$K$16,"")</f>
        <v/>
      </c>
      <c r="F5" t="str">
        <f>IF('Grade Sheet'!$M$11='Indicator Weights'!A5,'Grade Sheet'!$M$16,"")</f>
        <v/>
      </c>
      <c r="G5" t="str">
        <f>IF('Grade Sheet'!$O$11='Indicator Weights'!A5,'Grade Sheet'!$O$16,"")</f>
        <v/>
      </c>
      <c r="H5" t="str">
        <f>IF('Grade Sheet'!$Q$11='Indicator Weights'!A5,'Grade Sheet'!$Q$16,"")</f>
        <v/>
      </c>
      <c r="I5" t="str">
        <f>IF('Grade Sheet'!$S$11='Indicator Weights'!A5,'Grade Sheet'!$S$16,"")</f>
        <v/>
      </c>
      <c r="J5" t="str">
        <f>IF('Grade Sheet'!$U$11='Indicator Weights'!A5,'Grade Sheet'!$U$16,"")</f>
        <v/>
      </c>
      <c r="K5" t="str">
        <f>IF('Grade Sheet'!$W$11='Indicator Weights'!A5,'Grade Sheet'!$W$16,"")</f>
        <v/>
      </c>
      <c r="L5" t="str">
        <f>IF('Grade Sheet'!$Y$11='Indicator Weights'!A5,'Grade Sheet'!$Y$16,"")</f>
        <v/>
      </c>
      <c r="M5" t="str">
        <f>IF('Grade Sheet'!$AA$11='Indicator Weights'!A5,'Grade Sheet'!$AA$16,"")</f>
        <v/>
      </c>
      <c r="N5" t="str">
        <f>IF('Grade Sheet'!$AC$11='Indicator Weights'!A5,'Grade Sheet'!$AC$16,"")</f>
        <v/>
      </c>
      <c r="O5" t="str">
        <f>IF('Grade Sheet'!$AE$11='Indicator Weights'!A5,'Grade Sheet'!$AE$16,"")</f>
        <v/>
      </c>
      <c r="P5" t="str">
        <f>IF('Grade Sheet'!$AG$11='Indicator Weights'!A5,'Grade Sheet'!$AG$16,"")</f>
        <v/>
      </c>
      <c r="Q5" t="str">
        <f>IF('Grade Sheet'!$AI$11='Indicator Weights'!A5,'Grade Sheet'!$AI$16,"")</f>
        <v/>
      </c>
      <c r="R5" t="str">
        <f>IF('Grade Sheet'!$AK$11='Indicator Weights'!A5,'Grade Sheet'!$AK$16,"")</f>
        <v/>
      </c>
      <c r="S5" t="str">
        <f>IF('Grade Sheet'!$AM$11='Indicator Weights'!A5,'Grade Sheet'!$AM$16,"")</f>
        <v/>
      </c>
      <c r="T5" t="str">
        <f>IF('Grade Sheet'!$AO$11='Indicator Weights'!A5,'Grade Sheet'!$AO$16,"")</f>
        <v/>
      </c>
      <c r="U5" t="str">
        <f>IF('Grade Sheet'!$AQ$11='Indicator Weights'!A5,'Grade Sheet'!$AQ$16,"")</f>
        <v/>
      </c>
      <c r="V5" t="str">
        <f t="shared" si="0"/>
        <v/>
      </c>
    </row>
    <row r="6" spans="1:22" x14ac:dyDescent="0.35">
      <c r="A6" s="17" t="s">
        <v>105</v>
      </c>
      <c r="B6" t="str">
        <f>IF('Grade Sheet'!$E$11='Indicator Weights'!A6,'Grade Sheet'!$E$16,"")</f>
        <v/>
      </c>
      <c r="C6" t="str">
        <f>IF('Grade Sheet'!$G$11='Indicator Weights'!A6,'Grade Sheet'!$G$16,"")</f>
        <v/>
      </c>
      <c r="D6" t="str">
        <f>IF('Grade Sheet'!$I$11='Indicator Weights'!A6,'Grade Sheet'!$I$16,"")</f>
        <v/>
      </c>
      <c r="E6" t="str">
        <f>IF('Grade Sheet'!$K$11='Indicator Weights'!A6,'Grade Sheet'!$K$16,"")</f>
        <v/>
      </c>
      <c r="F6" t="str">
        <f>IF('Grade Sheet'!$M$11='Indicator Weights'!A6,'Grade Sheet'!$M$16,"")</f>
        <v/>
      </c>
      <c r="G6" t="str">
        <f>IF('Grade Sheet'!$O$11='Indicator Weights'!A6,'Grade Sheet'!$O$16,"")</f>
        <v/>
      </c>
      <c r="H6" t="str">
        <f>IF('Grade Sheet'!$Q$11='Indicator Weights'!A6,'Grade Sheet'!$Q$16,"")</f>
        <v/>
      </c>
      <c r="I6" t="str">
        <f>IF('Grade Sheet'!$S$11='Indicator Weights'!A6,'Grade Sheet'!$S$16,"")</f>
        <v/>
      </c>
      <c r="J6" t="str">
        <f>IF('Grade Sheet'!$U$11='Indicator Weights'!A6,'Grade Sheet'!$U$16,"")</f>
        <v/>
      </c>
      <c r="K6" t="str">
        <f>IF('Grade Sheet'!$W$11='Indicator Weights'!A6,'Grade Sheet'!$W$16,"")</f>
        <v/>
      </c>
      <c r="L6" t="str">
        <f>IF('Grade Sheet'!$Y$11='Indicator Weights'!A6,'Grade Sheet'!$Y$16,"")</f>
        <v/>
      </c>
      <c r="M6" t="str">
        <f>IF('Grade Sheet'!$AA$11='Indicator Weights'!A6,'Grade Sheet'!$AA$16,"")</f>
        <v/>
      </c>
      <c r="N6" t="str">
        <f>IF('Grade Sheet'!$AC$11='Indicator Weights'!A6,'Grade Sheet'!$AC$16,"")</f>
        <v/>
      </c>
      <c r="O6" t="str">
        <f>IF('Grade Sheet'!$AE$11='Indicator Weights'!A6,'Grade Sheet'!$AE$16,"")</f>
        <v/>
      </c>
      <c r="P6" t="str">
        <f>IF('Grade Sheet'!$AG$11='Indicator Weights'!A6,'Grade Sheet'!$AG$16,"")</f>
        <v/>
      </c>
      <c r="Q6" t="str">
        <f>IF('Grade Sheet'!$AI$11='Indicator Weights'!A6,'Grade Sheet'!$AI$16,"")</f>
        <v/>
      </c>
      <c r="R6" t="str">
        <f>IF('Grade Sheet'!$AK$11='Indicator Weights'!A6,'Grade Sheet'!$AK$16,"")</f>
        <v/>
      </c>
      <c r="S6" t="str">
        <f>IF('Grade Sheet'!$AM$11='Indicator Weights'!A6,'Grade Sheet'!$AM$16,"")</f>
        <v/>
      </c>
      <c r="T6" t="str">
        <f>IF('Grade Sheet'!$AO$11='Indicator Weights'!A6,'Grade Sheet'!$AO$16,"")</f>
        <v/>
      </c>
      <c r="U6" t="str">
        <f>IF('Grade Sheet'!$AQ$11='Indicator Weights'!A6,'Grade Sheet'!$AQ$16,"")</f>
        <v/>
      </c>
      <c r="V6" t="str">
        <f t="shared" si="0"/>
        <v/>
      </c>
    </row>
    <row r="7" spans="1:22" x14ac:dyDescent="0.35">
      <c r="A7" s="17" t="s">
        <v>106</v>
      </c>
      <c r="B7" t="str">
        <f>IF('Grade Sheet'!$E$11='Indicator Weights'!A7,'Grade Sheet'!$E$16,"")</f>
        <v/>
      </c>
      <c r="C7" t="str">
        <f>IF('Grade Sheet'!$G$11='Indicator Weights'!A7,'Grade Sheet'!$G$16,"")</f>
        <v/>
      </c>
      <c r="D7" t="str">
        <f>IF('Grade Sheet'!$I$11='Indicator Weights'!A7,'Grade Sheet'!$I$16,"")</f>
        <v/>
      </c>
      <c r="E7" t="str">
        <f>IF('Grade Sheet'!$K$11='Indicator Weights'!A7,'Grade Sheet'!$K$16,"")</f>
        <v/>
      </c>
      <c r="F7" t="str">
        <f>IF('Grade Sheet'!$M$11='Indicator Weights'!A7,'Grade Sheet'!$M$16,"")</f>
        <v/>
      </c>
      <c r="G7" t="str">
        <f>IF('Grade Sheet'!$O$11='Indicator Weights'!A7,'Grade Sheet'!$O$16,"")</f>
        <v/>
      </c>
      <c r="H7" t="str">
        <f>IF('Grade Sheet'!$Q$11='Indicator Weights'!A7,'Grade Sheet'!$Q$16,"")</f>
        <v/>
      </c>
      <c r="I7" t="str">
        <f>IF('Grade Sheet'!$S$11='Indicator Weights'!A7,'Grade Sheet'!$S$16,"")</f>
        <v/>
      </c>
      <c r="J7" t="str">
        <f>IF('Grade Sheet'!$U$11='Indicator Weights'!A7,'Grade Sheet'!$U$16,"")</f>
        <v/>
      </c>
      <c r="K7" t="str">
        <f>IF('Grade Sheet'!$W$11='Indicator Weights'!A7,'Grade Sheet'!$W$16,"")</f>
        <v/>
      </c>
      <c r="L7" t="str">
        <f>IF('Grade Sheet'!$Y$11='Indicator Weights'!A7,'Grade Sheet'!$Y$16,"")</f>
        <v/>
      </c>
      <c r="M7" t="str">
        <f>IF('Grade Sheet'!$AA$11='Indicator Weights'!A7,'Grade Sheet'!$AA$16,"")</f>
        <v/>
      </c>
      <c r="N7" t="str">
        <f>IF('Grade Sheet'!$AC$11='Indicator Weights'!A7,'Grade Sheet'!$AC$16,"")</f>
        <v/>
      </c>
      <c r="O7" t="str">
        <f>IF('Grade Sheet'!$AE$11='Indicator Weights'!A7,'Grade Sheet'!$AE$16,"")</f>
        <v/>
      </c>
      <c r="P7" t="str">
        <f>IF('Grade Sheet'!$AG$11='Indicator Weights'!A7,'Grade Sheet'!$AG$16,"")</f>
        <v/>
      </c>
      <c r="Q7" t="str">
        <f>IF('Grade Sheet'!$AI$11='Indicator Weights'!A7,'Grade Sheet'!$AI$16,"")</f>
        <v/>
      </c>
      <c r="R7" t="str">
        <f>IF('Grade Sheet'!$AK$11='Indicator Weights'!A7,'Grade Sheet'!$AK$16,"")</f>
        <v/>
      </c>
      <c r="S7" t="str">
        <f>IF('Grade Sheet'!$AM$11='Indicator Weights'!A7,'Grade Sheet'!$AM$16,"")</f>
        <v/>
      </c>
      <c r="T7" t="str">
        <f>IF('Grade Sheet'!$AO$11='Indicator Weights'!A7,'Grade Sheet'!$AO$16,"")</f>
        <v/>
      </c>
      <c r="U7" t="str">
        <f>IF('Grade Sheet'!$AQ$11='Indicator Weights'!A7,'Grade Sheet'!$AQ$16,"")</f>
        <v/>
      </c>
      <c r="V7" t="str">
        <f t="shared" si="0"/>
        <v/>
      </c>
    </row>
    <row r="8" spans="1:22" x14ac:dyDescent="0.35">
      <c r="A8" s="17" t="s">
        <v>107</v>
      </c>
      <c r="B8" t="str">
        <f>IF('Grade Sheet'!$E$11='Indicator Weights'!A8,'Grade Sheet'!$E$16,"")</f>
        <v/>
      </c>
      <c r="C8" t="str">
        <f>IF('Grade Sheet'!$G$11='Indicator Weights'!A8,'Grade Sheet'!$G$16,"")</f>
        <v/>
      </c>
      <c r="D8" t="str">
        <f>IF('Grade Sheet'!$I$11='Indicator Weights'!A8,'Grade Sheet'!$I$16,"")</f>
        <v/>
      </c>
      <c r="E8" t="str">
        <f>IF('Grade Sheet'!$K$11='Indicator Weights'!A8,'Grade Sheet'!$K$16,"")</f>
        <v/>
      </c>
      <c r="F8" t="str">
        <f>IF('Grade Sheet'!$M$11='Indicator Weights'!A8,'Grade Sheet'!$M$16,"")</f>
        <v/>
      </c>
      <c r="G8" t="str">
        <f>IF('Grade Sheet'!$O$11='Indicator Weights'!A8,'Grade Sheet'!$O$16,"")</f>
        <v/>
      </c>
      <c r="H8" t="str">
        <f>IF('Grade Sheet'!$Q$11='Indicator Weights'!A8,'Grade Sheet'!$Q$16,"")</f>
        <v/>
      </c>
      <c r="I8" t="str">
        <f>IF('Grade Sheet'!$S$11='Indicator Weights'!A8,'Grade Sheet'!$S$16,"")</f>
        <v/>
      </c>
      <c r="J8" t="str">
        <f>IF('Grade Sheet'!$U$11='Indicator Weights'!A8,'Grade Sheet'!$U$16,"")</f>
        <v/>
      </c>
      <c r="K8" t="str">
        <f>IF('Grade Sheet'!$W$11='Indicator Weights'!A8,'Grade Sheet'!$W$16,"")</f>
        <v/>
      </c>
      <c r="L8" t="str">
        <f>IF('Grade Sheet'!$Y$11='Indicator Weights'!A8,'Grade Sheet'!$Y$16,"")</f>
        <v/>
      </c>
      <c r="M8" t="str">
        <f>IF('Grade Sheet'!$AA$11='Indicator Weights'!A8,'Grade Sheet'!$AA$16,"")</f>
        <v/>
      </c>
      <c r="N8" t="str">
        <f>IF('Grade Sheet'!$AC$11='Indicator Weights'!A8,'Grade Sheet'!$AC$16,"")</f>
        <v/>
      </c>
      <c r="O8" t="str">
        <f>IF('Grade Sheet'!$AE$11='Indicator Weights'!A8,'Grade Sheet'!$AE$16,"")</f>
        <v/>
      </c>
      <c r="P8" t="str">
        <f>IF('Grade Sheet'!$AG$11='Indicator Weights'!A8,'Grade Sheet'!$AG$16,"")</f>
        <v/>
      </c>
      <c r="Q8" t="str">
        <f>IF('Grade Sheet'!$AI$11='Indicator Weights'!A8,'Grade Sheet'!$AI$16,"")</f>
        <v/>
      </c>
      <c r="R8" t="str">
        <f>IF('Grade Sheet'!$AK$11='Indicator Weights'!A8,'Grade Sheet'!$AK$16,"")</f>
        <v/>
      </c>
      <c r="S8" t="str">
        <f>IF('Grade Sheet'!$AM$11='Indicator Weights'!A8,'Grade Sheet'!$AM$16,"")</f>
        <v/>
      </c>
      <c r="T8" t="str">
        <f>IF('Grade Sheet'!$AO$11='Indicator Weights'!A8,'Grade Sheet'!$AO$16,"")</f>
        <v/>
      </c>
      <c r="U8" t="str">
        <f>IF('Grade Sheet'!$AQ$11='Indicator Weights'!A8,'Grade Sheet'!$AQ$16,"")</f>
        <v/>
      </c>
      <c r="V8" t="str">
        <f t="shared" si="0"/>
        <v/>
      </c>
    </row>
    <row r="9" spans="1:22" x14ac:dyDescent="0.35">
      <c r="A9" s="17" t="s">
        <v>108</v>
      </c>
      <c r="B9" t="str">
        <f>IF('Grade Sheet'!$E$11='Indicator Weights'!A9,'Grade Sheet'!$E$16,"")</f>
        <v/>
      </c>
      <c r="C9" t="str">
        <f>IF('Grade Sheet'!$G$11='Indicator Weights'!A9,'Grade Sheet'!$G$16,"")</f>
        <v/>
      </c>
      <c r="D9" t="str">
        <f>IF('Grade Sheet'!$I$11='Indicator Weights'!A9,'Grade Sheet'!$I$16,"")</f>
        <v/>
      </c>
      <c r="E9" t="str">
        <f>IF('Grade Sheet'!$K$11='Indicator Weights'!A9,'Grade Sheet'!$K$16,"")</f>
        <v/>
      </c>
      <c r="F9" t="str">
        <f>IF('Grade Sheet'!$M$11='Indicator Weights'!A9,'Grade Sheet'!$M$16,"")</f>
        <v/>
      </c>
      <c r="G9" t="str">
        <f>IF('Grade Sheet'!$O$11='Indicator Weights'!A9,'Grade Sheet'!$O$16,"")</f>
        <v/>
      </c>
      <c r="H9" t="str">
        <f>IF('Grade Sheet'!$Q$11='Indicator Weights'!A9,'Grade Sheet'!$Q$16,"")</f>
        <v/>
      </c>
      <c r="I9" t="str">
        <f>IF('Grade Sheet'!$S$11='Indicator Weights'!A9,'Grade Sheet'!$S$16,"")</f>
        <v/>
      </c>
      <c r="J9" t="str">
        <f>IF('Grade Sheet'!$U$11='Indicator Weights'!A9,'Grade Sheet'!$U$16,"")</f>
        <v/>
      </c>
      <c r="K9" t="str">
        <f>IF('Grade Sheet'!$W$11='Indicator Weights'!A9,'Grade Sheet'!$W$16,"")</f>
        <v/>
      </c>
      <c r="L9" t="str">
        <f>IF('Grade Sheet'!$Y$11='Indicator Weights'!A9,'Grade Sheet'!$Y$16,"")</f>
        <v/>
      </c>
      <c r="M9" t="str">
        <f>IF('Grade Sheet'!$AA$11='Indicator Weights'!A9,'Grade Sheet'!$AA$16,"")</f>
        <v/>
      </c>
      <c r="N9" t="str">
        <f>IF('Grade Sheet'!$AC$11='Indicator Weights'!A9,'Grade Sheet'!$AC$16,"")</f>
        <v/>
      </c>
      <c r="O9" t="str">
        <f>IF('Grade Sheet'!$AE$11='Indicator Weights'!A9,'Grade Sheet'!$AE$16,"")</f>
        <v/>
      </c>
      <c r="P9" t="str">
        <f>IF('Grade Sheet'!$AG$11='Indicator Weights'!A9,'Grade Sheet'!$AG$16,"")</f>
        <v/>
      </c>
      <c r="Q9" t="str">
        <f>IF('Grade Sheet'!$AI$11='Indicator Weights'!A9,'Grade Sheet'!$AI$16,"")</f>
        <v/>
      </c>
      <c r="R9" t="str">
        <f>IF('Grade Sheet'!$AK$11='Indicator Weights'!A9,'Grade Sheet'!$AK$16,"")</f>
        <v/>
      </c>
      <c r="S9" t="str">
        <f>IF('Grade Sheet'!$AM$11='Indicator Weights'!A9,'Grade Sheet'!$AM$16,"")</f>
        <v/>
      </c>
      <c r="T9" t="str">
        <f>IF('Grade Sheet'!$AO$11='Indicator Weights'!A9,'Grade Sheet'!$AO$16,"")</f>
        <v/>
      </c>
      <c r="U9" t="str">
        <f>IF('Grade Sheet'!$AQ$11='Indicator Weights'!A9,'Grade Sheet'!$AQ$16,"")</f>
        <v/>
      </c>
      <c r="V9" t="str">
        <f t="shared" si="0"/>
        <v/>
      </c>
    </row>
    <row r="10" spans="1:22" x14ac:dyDescent="0.35">
      <c r="A10" s="17" t="s">
        <v>109</v>
      </c>
      <c r="B10" t="str">
        <f>IF('Grade Sheet'!$E$11='Indicator Weights'!A10,'Grade Sheet'!$E$16,"")</f>
        <v/>
      </c>
      <c r="C10" t="str">
        <f>IF('Grade Sheet'!$G$11='Indicator Weights'!A10,'Grade Sheet'!$G$16,"")</f>
        <v/>
      </c>
      <c r="D10" t="str">
        <f>IF('Grade Sheet'!$I$11='Indicator Weights'!A10,'Grade Sheet'!$I$16,"")</f>
        <v/>
      </c>
      <c r="E10" t="str">
        <f>IF('Grade Sheet'!$K$11='Indicator Weights'!A10,'Grade Sheet'!$K$16,"")</f>
        <v/>
      </c>
      <c r="F10" t="str">
        <f>IF('Grade Sheet'!$M$11='Indicator Weights'!A10,'Grade Sheet'!$M$16,"")</f>
        <v/>
      </c>
      <c r="G10" t="str">
        <f>IF('Grade Sheet'!$O$11='Indicator Weights'!A10,'Grade Sheet'!$O$16,"")</f>
        <v/>
      </c>
      <c r="H10" t="str">
        <f>IF('Grade Sheet'!$Q$11='Indicator Weights'!A10,'Grade Sheet'!$Q$16,"")</f>
        <v/>
      </c>
      <c r="I10" t="str">
        <f>IF('Grade Sheet'!$S$11='Indicator Weights'!A10,'Grade Sheet'!$S$16,"")</f>
        <v/>
      </c>
      <c r="J10" t="str">
        <f>IF('Grade Sheet'!$U$11='Indicator Weights'!A10,'Grade Sheet'!$U$16,"")</f>
        <v/>
      </c>
      <c r="K10" t="str">
        <f>IF('Grade Sheet'!$W$11='Indicator Weights'!A10,'Grade Sheet'!$W$16,"")</f>
        <v/>
      </c>
      <c r="L10" t="str">
        <f>IF('Grade Sheet'!$Y$11='Indicator Weights'!A10,'Grade Sheet'!$Y$16,"")</f>
        <v/>
      </c>
      <c r="M10" t="str">
        <f>IF('Grade Sheet'!$AA$11='Indicator Weights'!A10,'Grade Sheet'!$AA$16,"")</f>
        <v/>
      </c>
      <c r="N10" t="str">
        <f>IF('Grade Sheet'!$AC$11='Indicator Weights'!A10,'Grade Sheet'!$AC$16,"")</f>
        <v/>
      </c>
      <c r="O10" t="str">
        <f>IF('Grade Sheet'!$AE$11='Indicator Weights'!A10,'Grade Sheet'!$AE$16,"")</f>
        <v/>
      </c>
      <c r="P10" t="str">
        <f>IF('Grade Sheet'!$AG$11='Indicator Weights'!A10,'Grade Sheet'!$AG$16,"")</f>
        <v/>
      </c>
      <c r="Q10" t="str">
        <f>IF('Grade Sheet'!$AI$11='Indicator Weights'!A10,'Grade Sheet'!$AI$16,"")</f>
        <v/>
      </c>
      <c r="R10" t="str">
        <f>IF('Grade Sheet'!$AK$11='Indicator Weights'!A10,'Grade Sheet'!$AK$16,"")</f>
        <v/>
      </c>
      <c r="S10" t="str">
        <f>IF('Grade Sheet'!$AM$11='Indicator Weights'!A10,'Grade Sheet'!$AM$16,"")</f>
        <v/>
      </c>
      <c r="T10" t="str">
        <f>IF('Grade Sheet'!$AO$11='Indicator Weights'!A10,'Grade Sheet'!$AO$16,"")</f>
        <v/>
      </c>
      <c r="U10" t="str">
        <f>IF('Grade Sheet'!$AQ$11='Indicator Weights'!A10,'Grade Sheet'!$AQ$16,"")</f>
        <v/>
      </c>
      <c r="V10" t="str">
        <f t="shared" si="0"/>
        <v/>
      </c>
    </row>
    <row r="11" spans="1:22" x14ac:dyDescent="0.35">
      <c r="A11" s="17" t="s">
        <v>110</v>
      </c>
      <c r="B11" t="str">
        <f>IF('Grade Sheet'!$E$11='Indicator Weights'!A11,'Grade Sheet'!$E$16,"")</f>
        <v/>
      </c>
      <c r="C11" t="str">
        <f>IF('Grade Sheet'!$G$11='Indicator Weights'!A11,'Grade Sheet'!$G$16,"")</f>
        <v/>
      </c>
      <c r="D11" t="str">
        <f>IF('Grade Sheet'!$I$11='Indicator Weights'!A11,'Grade Sheet'!$I$16,"")</f>
        <v/>
      </c>
      <c r="E11" t="str">
        <f>IF('Grade Sheet'!$K$11='Indicator Weights'!A11,'Grade Sheet'!$K$16,"")</f>
        <v/>
      </c>
      <c r="F11" t="str">
        <f>IF('Grade Sheet'!$M$11='Indicator Weights'!A11,'Grade Sheet'!$M$16,"")</f>
        <v/>
      </c>
      <c r="G11" t="str">
        <f>IF('Grade Sheet'!$O$11='Indicator Weights'!A11,'Grade Sheet'!$O$16,"")</f>
        <v/>
      </c>
      <c r="H11" t="str">
        <f>IF('Grade Sheet'!$Q$11='Indicator Weights'!A11,'Grade Sheet'!$Q$16,"")</f>
        <v/>
      </c>
      <c r="I11" t="str">
        <f>IF('Grade Sheet'!$S$11='Indicator Weights'!A11,'Grade Sheet'!$S$16,"")</f>
        <v/>
      </c>
      <c r="J11" t="str">
        <f>IF('Grade Sheet'!$U$11='Indicator Weights'!A11,'Grade Sheet'!$U$16,"")</f>
        <v/>
      </c>
      <c r="K11" t="str">
        <f>IF('Grade Sheet'!$W$11='Indicator Weights'!A11,'Grade Sheet'!$W$16,"")</f>
        <v/>
      </c>
      <c r="L11" t="str">
        <f>IF('Grade Sheet'!$Y$11='Indicator Weights'!A11,'Grade Sheet'!$Y$16,"")</f>
        <v/>
      </c>
      <c r="M11" t="str">
        <f>IF('Grade Sheet'!$AA$11='Indicator Weights'!A11,'Grade Sheet'!$AA$16,"")</f>
        <v/>
      </c>
      <c r="N11" t="str">
        <f>IF('Grade Sheet'!$AC$11='Indicator Weights'!A11,'Grade Sheet'!$AC$16,"")</f>
        <v/>
      </c>
      <c r="O11" t="str">
        <f>IF('Grade Sheet'!$AE$11='Indicator Weights'!A11,'Grade Sheet'!$AE$16,"")</f>
        <v/>
      </c>
      <c r="P11" t="str">
        <f>IF('Grade Sheet'!$AG$11='Indicator Weights'!A11,'Grade Sheet'!$AG$16,"")</f>
        <v/>
      </c>
      <c r="Q11" t="str">
        <f>IF('Grade Sheet'!$AI$11='Indicator Weights'!A11,'Grade Sheet'!$AI$16,"")</f>
        <v/>
      </c>
      <c r="R11" t="str">
        <f>IF('Grade Sheet'!$AK$11='Indicator Weights'!A11,'Grade Sheet'!$AK$16,"")</f>
        <v/>
      </c>
      <c r="S11" t="str">
        <f>IF('Grade Sheet'!$AM$11='Indicator Weights'!A11,'Grade Sheet'!$AM$16,"")</f>
        <v/>
      </c>
      <c r="T11" t="str">
        <f>IF('Grade Sheet'!$AO$11='Indicator Weights'!A11,'Grade Sheet'!$AO$16,"")</f>
        <v/>
      </c>
      <c r="U11" t="str">
        <f>IF('Grade Sheet'!$AQ$11='Indicator Weights'!A11,'Grade Sheet'!$AQ$16,"")</f>
        <v/>
      </c>
      <c r="V11" t="str">
        <f t="shared" si="0"/>
        <v/>
      </c>
    </row>
    <row r="12" spans="1:22" x14ac:dyDescent="0.35">
      <c r="A12" s="17" t="s">
        <v>68</v>
      </c>
      <c r="B12" t="str">
        <f>IF('Grade Sheet'!$E$11='Indicator Weights'!A12,'Grade Sheet'!$E$16,"")</f>
        <v/>
      </c>
      <c r="C12" t="str">
        <f>IF('Grade Sheet'!$G$11='Indicator Weights'!A12,'Grade Sheet'!$G$16,"")</f>
        <v/>
      </c>
      <c r="D12" t="str">
        <f>IF('Grade Sheet'!$I$11='Indicator Weights'!A12,'Grade Sheet'!$I$16,"")</f>
        <v/>
      </c>
      <c r="E12" t="str">
        <f>IF('Grade Sheet'!$K$11='Indicator Weights'!A12,'Grade Sheet'!$K$16,"")</f>
        <v/>
      </c>
      <c r="F12" t="str">
        <f>IF('Grade Sheet'!$M$11='Indicator Weights'!A12,'Grade Sheet'!$M$16,"")</f>
        <v/>
      </c>
      <c r="G12" t="str">
        <f>IF('Grade Sheet'!$O$11='Indicator Weights'!A12,'Grade Sheet'!$O$16,"")</f>
        <v/>
      </c>
      <c r="H12" t="str">
        <f>IF('Grade Sheet'!$Q$11='Indicator Weights'!A12,'Grade Sheet'!$Q$16,"")</f>
        <v/>
      </c>
      <c r="I12" t="str">
        <f>IF('Grade Sheet'!$S$11='Indicator Weights'!A12,'Grade Sheet'!$S$16,"")</f>
        <v/>
      </c>
      <c r="J12" t="str">
        <f>IF('Grade Sheet'!$U$11='Indicator Weights'!A12,'Grade Sheet'!$U$16,"")</f>
        <v/>
      </c>
      <c r="K12" t="str">
        <f>IF('Grade Sheet'!$W$11='Indicator Weights'!A12,'Grade Sheet'!$W$16,"")</f>
        <v/>
      </c>
      <c r="L12" t="str">
        <f>IF('Grade Sheet'!$Y$11='Indicator Weights'!A12,'Grade Sheet'!$Y$16,"")</f>
        <v/>
      </c>
      <c r="M12" t="str">
        <f>IF('Grade Sheet'!$AA$11='Indicator Weights'!A12,'Grade Sheet'!$AA$16,"")</f>
        <v/>
      </c>
      <c r="N12" t="str">
        <f>IF('Grade Sheet'!$AC$11='Indicator Weights'!A12,'Grade Sheet'!$AC$16,"")</f>
        <v/>
      </c>
      <c r="O12" t="str">
        <f>IF('Grade Sheet'!$AE$11='Indicator Weights'!A12,'Grade Sheet'!$AE$16,"")</f>
        <v/>
      </c>
      <c r="P12" t="str">
        <f>IF('Grade Sheet'!$AG$11='Indicator Weights'!A12,'Grade Sheet'!$AG$16,"")</f>
        <v/>
      </c>
      <c r="Q12" t="str">
        <f>IF('Grade Sheet'!$AI$11='Indicator Weights'!A12,'Grade Sheet'!$AI$16,"")</f>
        <v/>
      </c>
      <c r="R12" t="str">
        <f>IF('Grade Sheet'!$AK$11='Indicator Weights'!A12,'Grade Sheet'!$AK$16,"")</f>
        <v/>
      </c>
      <c r="S12" t="str">
        <f>IF('Grade Sheet'!$AM$11='Indicator Weights'!A12,'Grade Sheet'!$AM$16,"")</f>
        <v/>
      </c>
      <c r="T12" t="str">
        <f>IF('Grade Sheet'!$AO$11='Indicator Weights'!A12,'Grade Sheet'!$AO$16,"")</f>
        <v/>
      </c>
      <c r="U12" t="str">
        <f>IF('Grade Sheet'!$AQ$11='Indicator Weights'!A12,'Grade Sheet'!$AQ$16,"")</f>
        <v/>
      </c>
      <c r="V12" t="str">
        <f t="shared" si="0"/>
        <v/>
      </c>
    </row>
    <row r="13" spans="1:22" x14ac:dyDescent="0.35">
      <c r="A13" s="17" t="s">
        <v>69</v>
      </c>
      <c r="B13" t="str">
        <f>IF('Grade Sheet'!$E$11='Indicator Weights'!A13,'Grade Sheet'!$E$16,"")</f>
        <v/>
      </c>
      <c r="C13" t="str">
        <f>IF('Grade Sheet'!$G$11='Indicator Weights'!A13,'Grade Sheet'!$G$16,"")</f>
        <v/>
      </c>
      <c r="D13" t="str">
        <f>IF('Grade Sheet'!$I$11='Indicator Weights'!A13,'Grade Sheet'!$I$16,"")</f>
        <v/>
      </c>
      <c r="E13" t="str">
        <f>IF('Grade Sheet'!$K$11='Indicator Weights'!A13,'Grade Sheet'!$K$16,"")</f>
        <v/>
      </c>
      <c r="F13" t="str">
        <f>IF('Grade Sheet'!$M$11='Indicator Weights'!A13,'Grade Sheet'!$M$16,"")</f>
        <v/>
      </c>
      <c r="G13" t="str">
        <f>IF('Grade Sheet'!$O$11='Indicator Weights'!A13,'Grade Sheet'!$O$16,"")</f>
        <v/>
      </c>
      <c r="H13" t="str">
        <f>IF('Grade Sheet'!$Q$11='Indicator Weights'!A13,'Grade Sheet'!$Q$16,"")</f>
        <v/>
      </c>
      <c r="I13" t="str">
        <f>IF('Grade Sheet'!$S$11='Indicator Weights'!A13,'Grade Sheet'!$S$16,"")</f>
        <v/>
      </c>
      <c r="J13" t="str">
        <f>IF('Grade Sheet'!$U$11='Indicator Weights'!A13,'Grade Sheet'!$U$16,"")</f>
        <v/>
      </c>
      <c r="K13" t="str">
        <f>IF('Grade Sheet'!$W$11='Indicator Weights'!A13,'Grade Sheet'!$W$16,"")</f>
        <v/>
      </c>
      <c r="L13" t="str">
        <f>IF('Grade Sheet'!$Y$11='Indicator Weights'!A13,'Grade Sheet'!$Y$16,"")</f>
        <v/>
      </c>
      <c r="M13" t="str">
        <f>IF('Grade Sheet'!$AA$11='Indicator Weights'!A13,'Grade Sheet'!$AA$16,"")</f>
        <v/>
      </c>
      <c r="N13" t="str">
        <f>IF('Grade Sheet'!$AC$11='Indicator Weights'!A13,'Grade Sheet'!$AC$16,"")</f>
        <v/>
      </c>
      <c r="O13" t="str">
        <f>IF('Grade Sheet'!$AE$11='Indicator Weights'!A13,'Grade Sheet'!$AE$16,"")</f>
        <v/>
      </c>
      <c r="P13" t="str">
        <f>IF('Grade Sheet'!$AG$11='Indicator Weights'!A13,'Grade Sheet'!$AG$16,"")</f>
        <v/>
      </c>
      <c r="Q13" t="str">
        <f>IF('Grade Sheet'!$AI$11='Indicator Weights'!A13,'Grade Sheet'!$AI$16,"")</f>
        <v/>
      </c>
      <c r="R13" t="str">
        <f>IF('Grade Sheet'!$AK$11='Indicator Weights'!A13,'Grade Sheet'!$AK$16,"")</f>
        <v/>
      </c>
      <c r="S13" t="str">
        <f>IF('Grade Sheet'!$AM$11='Indicator Weights'!A13,'Grade Sheet'!$AM$16,"")</f>
        <v/>
      </c>
      <c r="T13" t="str">
        <f>IF('Grade Sheet'!$AO$11='Indicator Weights'!A13,'Grade Sheet'!$AO$16,"")</f>
        <v/>
      </c>
      <c r="U13" t="str">
        <f>IF('Grade Sheet'!$AQ$11='Indicator Weights'!A13,'Grade Sheet'!$AQ$16,"")</f>
        <v/>
      </c>
      <c r="V13" t="str">
        <f t="shared" si="0"/>
        <v/>
      </c>
    </row>
    <row r="14" spans="1:22" x14ac:dyDescent="0.35">
      <c r="A14" s="17" t="s">
        <v>70</v>
      </c>
      <c r="B14" t="str">
        <f>IF('Grade Sheet'!$E$11='Indicator Weights'!A14,'Grade Sheet'!$E$16,"")</f>
        <v/>
      </c>
      <c r="C14" t="str">
        <f>IF('Grade Sheet'!$G$11='Indicator Weights'!A14,'Grade Sheet'!$G$16,"")</f>
        <v/>
      </c>
      <c r="D14" t="str">
        <f>IF('Grade Sheet'!$I$11='Indicator Weights'!A14,'Grade Sheet'!$I$16,"")</f>
        <v/>
      </c>
      <c r="E14" t="str">
        <f>IF('Grade Sheet'!$K$11='Indicator Weights'!A14,'Grade Sheet'!$K$16,"")</f>
        <v/>
      </c>
      <c r="F14" t="str">
        <f>IF('Grade Sheet'!$M$11='Indicator Weights'!A14,'Grade Sheet'!$M$16,"")</f>
        <v/>
      </c>
      <c r="G14" t="str">
        <f>IF('Grade Sheet'!$O$11='Indicator Weights'!A14,'Grade Sheet'!$O$16,"")</f>
        <v/>
      </c>
      <c r="H14" t="str">
        <f>IF('Grade Sheet'!$Q$11='Indicator Weights'!A14,'Grade Sheet'!$Q$16,"")</f>
        <v/>
      </c>
      <c r="I14" t="str">
        <f>IF('Grade Sheet'!$S$11='Indicator Weights'!A14,'Grade Sheet'!$S$16,"")</f>
        <v/>
      </c>
      <c r="J14" t="str">
        <f>IF('Grade Sheet'!$U$11='Indicator Weights'!A14,'Grade Sheet'!$U$16,"")</f>
        <v/>
      </c>
      <c r="K14" t="str">
        <f>IF('Grade Sheet'!$W$11='Indicator Weights'!A14,'Grade Sheet'!$W$16,"")</f>
        <v/>
      </c>
      <c r="L14" t="str">
        <f>IF('Grade Sheet'!$Y$11='Indicator Weights'!A14,'Grade Sheet'!$Y$16,"")</f>
        <v/>
      </c>
      <c r="M14" t="str">
        <f>IF('Grade Sheet'!$AA$11='Indicator Weights'!A14,'Grade Sheet'!$AA$16,"")</f>
        <v/>
      </c>
      <c r="N14" t="str">
        <f>IF('Grade Sheet'!$AC$11='Indicator Weights'!A14,'Grade Sheet'!$AC$16,"")</f>
        <v/>
      </c>
      <c r="O14" t="str">
        <f>IF('Grade Sheet'!$AE$11='Indicator Weights'!A14,'Grade Sheet'!$AE$16,"")</f>
        <v/>
      </c>
      <c r="P14" t="str">
        <f>IF('Grade Sheet'!$AG$11='Indicator Weights'!A14,'Grade Sheet'!$AG$16,"")</f>
        <v/>
      </c>
      <c r="Q14" t="str">
        <f>IF('Grade Sheet'!$AI$11='Indicator Weights'!A14,'Grade Sheet'!$AI$16,"")</f>
        <v/>
      </c>
      <c r="R14" t="str">
        <f>IF('Grade Sheet'!$AK$11='Indicator Weights'!A14,'Grade Sheet'!$AK$16,"")</f>
        <v/>
      </c>
      <c r="S14" t="str">
        <f>IF('Grade Sheet'!$AM$11='Indicator Weights'!A14,'Grade Sheet'!$AM$16,"")</f>
        <v/>
      </c>
      <c r="T14" t="str">
        <f>IF('Grade Sheet'!$AO$11='Indicator Weights'!A14,'Grade Sheet'!$AO$16,"")</f>
        <v/>
      </c>
      <c r="U14" t="str">
        <f>IF('Grade Sheet'!$AQ$11='Indicator Weights'!A14,'Grade Sheet'!$AQ$16,"")</f>
        <v/>
      </c>
      <c r="V14" t="str">
        <f t="shared" si="0"/>
        <v/>
      </c>
    </row>
    <row r="15" spans="1:22" x14ac:dyDescent="0.35">
      <c r="A15" s="17" t="s">
        <v>71</v>
      </c>
      <c r="B15" t="str">
        <f>IF('Grade Sheet'!$E$11='Indicator Weights'!A15,'Grade Sheet'!$E$16,"")</f>
        <v/>
      </c>
      <c r="C15" t="str">
        <f>IF('Grade Sheet'!$G$11='Indicator Weights'!A15,'Grade Sheet'!$G$16,"")</f>
        <v/>
      </c>
      <c r="D15" t="str">
        <f>IF('Grade Sheet'!$I$11='Indicator Weights'!A15,'Grade Sheet'!$I$16,"")</f>
        <v/>
      </c>
      <c r="E15" t="str">
        <f>IF('Grade Sheet'!$K$11='Indicator Weights'!A15,'Grade Sheet'!$K$16,"")</f>
        <v/>
      </c>
      <c r="F15" t="str">
        <f>IF('Grade Sheet'!$M$11='Indicator Weights'!A15,'Grade Sheet'!$M$16,"")</f>
        <v/>
      </c>
      <c r="G15" t="str">
        <f>IF('Grade Sheet'!$O$11='Indicator Weights'!A15,'Grade Sheet'!$O$16,"")</f>
        <v/>
      </c>
      <c r="H15" t="str">
        <f>IF('Grade Sheet'!$Q$11='Indicator Weights'!A15,'Grade Sheet'!$Q$16,"")</f>
        <v/>
      </c>
      <c r="I15" t="str">
        <f>IF('Grade Sheet'!$S$11='Indicator Weights'!A15,'Grade Sheet'!$S$16,"")</f>
        <v/>
      </c>
      <c r="J15" t="str">
        <f>IF('Grade Sheet'!$U$11='Indicator Weights'!A15,'Grade Sheet'!$U$16,"")</f>
        <v/>
      </c>
      <c r="K15" t="str">
        <f>IF('Grade Sheet'!$W$11='Indicator Weights'!A15,'Grade Sheet'!$W$16,"")</f>
        <v/>
      </c>
      <c r="L15" t="str">
        <f>IF('Grade Sheet'!$Y$11='Indicator Weights'!A15,'Grade Sheet'!$Y$16,"")</f>
        <v/>
      </c>
      <c r="M15" t="str">
        <f>IF('Grade Sheet'!$AA$11='Indicator Weights'!A15,'Grade Sheet'!$AA$16,"")</f>
        <v/>
      </c>
      <c r="N15" t="str">
        <f>IF('Grade Sheet'!$AC$11='Indicator Weights'!A15,'Grade Sheet'!$AC$16,"")</f>
        <v/>
      </c>
      <c r="O15" t="str">
        <f>IF('Grade Sheet'!$AE$11='Indicator Weights'!A15,'Grade Sheet'!$AE$16,"")</f>
        <v/>
      </c>
      <c r="P15" t="str">
        <f>IF('Grade Sheet'!$AG$11='Indicator Weights'!A15,'Grade Sheet'!$AG$16,"")</f>
        <v/>
      </c>
      <c r="Q15" t="str">
        <f>IF('Grade Sheet'!$AI$11='Indicator Weights'!A15,'Grade Sheet'!$AI$16,"")</f>
        <v/>
      </c>
      <c r="R15" t="str">
        <f>IF('Grade Sheet'!$AK$11='Indicator Weights'!A15,'Grade Sheet'!$AK$16,"")</f>
        <v/>
      </c>
      <c r="S15" t="str">
        <f>IF('Grade Sheet'!$AM$11='Indicator Weights'!A15,'Grade Sheet'!$AM$16,"")</f>
        <v/>
      </c>
      <c r="T15" t="str">
        <f>IF('Grade Sheet'!$AO$11='Indicator Weights'!A15,'Grade Sheet'!$AO$16,"")</f>
        <v/>
      </c>
      <c r="U15" t="str">
        <f>IF('Grade Sheet'!$AQ$11='Indicator Weights'!A15,'Grade Sheet'!$AQ$16,"")</f>
        <v/>
      </c>
      <c r="V15" t="str">
        <f t="shared" si="0"/>
        <v/>
      </c>
    </row>
    <row r="16" spans="1:22" x14ac:dyDescent="0.35">
      <c r="A16" s="17" t="s">
        <v>72</v>
      </c>
      <c r="B16" t="str">
        <f>IF('Grade Sheet'!$E$11='Indicator Weights'!A16,'Grade Sheet'!$E$16,"")</f>
        <v/>
      </c>
      <c r="C16" t="str">
        <f>IF('Grade Sheet'!$G$11='Indicator Weights'!A16,'Grade Sheet'!$G$16,"")</f>
        <v/>
      </c>
      <c r="D16" t="str">
        <f>IF('Grade Sheet'!$I$11='Indicator Weights'!A16,'Grade Sheet'!$I$16,"")</f>
        <v/>
      </c>
      <c r="E16" t="str">
        <f>IF('Grade Sheet'!$K$11='Indicator Weights'!A16,'Grade Sheet'!$K$16,"")</f>
        <v/>
      </c>
      <c r="F16" t="str">
        <f>IF('Grade Sheet'!$M$11='Indicator Weights'!A16,'Grade Sheet'!$M$16,"")</f>
        <v/>
      </c>
      <c r="G16" t="str">
        <f>IF('Grade Sheet'!$O$11='Indicator Weights'!A16,'Grade Sheet'!$O$16,"")</f>
        <v/>
      </c>
      <c r="H16" t="str">
        <f>IF('Grade Sheet'!$Q$11='Indicator Weights'!A16,'Grade Sheet'!$Q$16,"")</f>
        <v/>
      </c>
      <c r="I16" t="str">
        <f>IF('Grade Sheet'!$S$11='Indicator Weights'!A16,'Grade Sheet'!$S$16,"")</f>
        <v/>
      </c>
      <c r="J16" t="str">
        <f>IF('Grade Sheet'!$U$11='Indicator Weights'!A16,'Grade Sheet'!$U$16,"")</f>
        <v/>
      </c>
      <c r="K16" t="str">
        <f>IF('Grade Sheet'!$W$11='Indicator Weights'!A16,'Grade Sheet'!$W$16,"")</f>
        <v/>
      </c>
      <c r="L16" t="str">
        <f>IF('Grade Sheet'!$Y$11='Indicator Weights'!A16,'Grade Sheet'!$Y$16,"")</f>
        <v/>
      </c>
      <c r="M16" t="str">
        <f>IF('Grade Sheet'!$AA$11='Indicator Weights'!A16,'Grade Sheet'!$AA$16,"")</f>
        <v/>
      </c>
      <c r="N16" t="str">
        <f>IF('Grade Sheet'!$AC$11='Indicator Weights'!A16,'Grade Sheet'!$AC$16,"")</f>
        <v/>
      </c>
      <c r="O16" t="str">
        <f>IF('Grade Sheet'!$AE$11='Indicator Weights'!A16,'Grade Sheet'!$AE$16,"")</f>
        <v/>
      </c>
      <c r="P16" t="str">
        <f>IF('Grade Sheet'!$AG$11='Indicator Weights'!A16,'Grade Sheet'!$AG$16,"")</f>
        <v/>
      </c>
      <c r="Q16" t="str">
        <f>IF('Grade Sheet'!$AI$11='Indicator Weights'!A16,'Grade Sheet'!$AI$16,"")</f>
        <v/>
      </c>
      <c r="R16" t="str">
        <f>IF('Grade Sheet'!$AK$11='Indicator Weights'!A16,'Grade Sheet'!$AK$16,"")</f>
        <v/>
      </c>
      <c r="S16" t="str">
        <f>IF('Grade Sheet'!$AM$11='Indicator Weights'!A16,'Grade Sheet'!$AM$16,"")</f>
        <v/>
      </c>
      <c r="T16" t="str">
        <f>IF('Grade Sheet'!$AO$11='Indicator Weights'!A16,'Grade Sheet'!$AO$16,"")</f>
        <v/>
      </c>
      <c r="U16" t="str">
        <f>IF('Grade Sheet'!$AQ$11='Indicator Weights'!A16,'Grade Sheet'!$AQ$16,"")</f>
        <v/>
      </c>
      <c r="V16" t="str">
        <f t="shared" si="0"/>
        <v/>
      </c>
    </row>
    <row r="17" spans="1:22" x14ac:dyDescent="0.35">
      <c r="A17" s="17" t="s">
        <v>73</v>
      </c>
      <c r="B17" t="str">
        <f>IF('Grade Sheet'!$E$11='Indicator Weights'!A17,'Grade Sheet'!$E$16,"")</f>
        <v/>
      </c>
      <c r="C17" t="str">
        <f>IF('Grade Sheet'!$G$11='Indicator Weights'!A17,'Grade Sheet'!$G$16,"")</f>
        <v/>
      </c>
      <c r="D17" t="str">
        <f>IF('Grade Sheet'!$I$11='Indicator Weights'!A17,'Grade Sheet'!$I$16,"")</f>
        <v/>
      </c>
      <c r="E17" t="str">
        <f>IF('Grade Sheet'!$K$11='Indicator Weights'!A17,'Grade Sheet'!$K$16,"")</f>
        <v/>
      </c>
      <c r="F17" t="str">
        <f>IF('Grade Sheet'!$M$11='Indicator Weights'!A17,'Grade Sheet'!$M$16,"")</f>
        <v/>
      </c>
      <c r="G17" t="str">
        <f>IF('Grade Sheet'!$O$11='Indicator Weights'!A17,'Grade Sheet'!$O$16,"")</f>
        <v/>
      </c>
      <c r="H17" t="str">
        <f>IF('Grade Sheet'!$Q$11='Indicator Weights'!A17,'Grade Sheet'!$Q$16,"")</f>
        <v/>
      </c>
      <c r="I17" t="str">
        <f>IF('Grade Sheet'!$S$11='Indicator Weights'!A17,'Grade Sheet'!$S$16,"")</f>
        <v/>
      </c>
      <c r="J17" t="str">
        <f>IF('Grade Sheet'!$U$11='Indicator Weights'!A17,'Grade Sheet'!$U$16,"")</f>
        <v/>
      </c>
      <c r="K17" t="str">
        <f>IF('Grade Sheet'!$W$11='Indicator Weights'!A17,'Grade Sheet'!$W$16,"")</f>
        <v/>
      </c>
      <c r="L17" t="str">
        <f>IF('Grade Sheet'!$Y$11='Indicator Weights'!A17,'Grade Sheet'!$Y$16,"")</f>
        <v/>
      </c>
      <c r="M17" t="str">
        <f>IF('Grade Sheet'!$AA$11='Indicator Weights'!A17,'Grade Sheet'!$AA$16,"")</f>
        <v/>
      </c>
      <c r="N17" t="str">
        <f>IF('Grade Sheet'!$AC$11='Indicator Weights'!A17,'Grade Sheet'!$AC$16,"")</f>
        <v/>
      </c>
      <c r="O17" t="str">
        <f>IF('Grade Sheet'!$AE$11='Indicator Weights'!A17,'Grade Sheet'!$AE$16,"")</f>
        <v/>
      </c>
      <c r="P17" t="str">
        <f>IF('Grade Sheet'!$AG$11='Indicator Weights'!A17,'Grade Sheet'!$AG$16,"")</f>
        <v/>
      </c>
      <c r="Q17" t="str">
        <f>IF('Grade Sheet'!$AI$11='Indicator Weights'!A17,'Grade Sheet'!$AI$16,"")</f>
        <v/>
      </c>
      <c r="R17" t="str">
        <f>IF('Grade Sheet'!$AK$11='Indicator Weights'!A17,'Grade Sheet'!$AK$16,"")</f>
        <v/>
      </c>
      <c r="S17" t="str">
        <f>IF('Grade Sheet'!$AM$11='Indicator Weights'!A17,'Grade Sheet'!$AM$16,"")</f>
        <v/>
      </c>
      <c r="T17" t="str">
        <f>IF('Grade Sheet'!$AO$11='Indicator Weights'!A17,'Grade Sheet'!$AO$16,"")</f>
        <v/>
      </c>
      <c r="U17" t="str">
        <f>IF('Grade Sheet'!$AQ$11='Indicator Weights'!A17,'Grade Sheet'!$AQ$16,"")</f>
        <v/>
      </c>
      <c r="V17" t="str">
        <f t="shared" si="0"/>
        <v/>
      </c>
    </row>
    <row r="18" spans="1:22" x14ac:dyDescent="0.35">
      <c r="A18" s="17" t="s">
        <v>74</v>
      </c>
      <c r="B18" t="str">
        <f>IF('Grade Sheet'!$E$11='Indicator Weights'!A18,'Grade Sheet'!$E$16,"")</f>
        <v/>
      </c>
      <c r="C18" t="str">
        <f>IF('Grade Sheet'!$G$11='Indicator Weights'!A18,'Grade Sheet'!$G$16,"")</f>
        <v/>
      </c>
      <c r="D18" t="str">
        <f>IF('Grade Sheet'!$I$11='Indicator Weights'!A18,'Grade Sheet'!$I$16,"")</f>
        <v/>
      </c>
      <c r="E18" t="str">
        <f>IF('Grade Sheet'!$K$11='Indicator Weights'!A18,'Grade Sheet'!$K$16,"")</f>
        <v/>
      </c>
      <c r="F18" t="str">
        <f>IF('Grade Sheet'!$M$11='Indicator Weights'!A18,'Grade Sheet'!$M$16,"")</f>
        <v/>
      </c>
      <c r="G18" t="str">
        <f>IF('Grade Sheet'!$O$11='Indicator Weights'!A18,'Grade Sheet'!$O$16,"")</f>
        <v/>
      </c>
      <c r="H18" t="str">
        <f>IF('Grade Sheet'!$Q$11='Indicator Weights'!A18,'Grade Sheet'!$Q$16,"")</f>
        <v/>
      </c>
      <c r="I18" t="str">
        <f>IF('Grade Sheet'!$S$11='Indicator Weights'!A18,'Grade Sheet'!$S$16,"")</f>
        <v/>
      </c>
      <c r="J18" t="str">
        <f>IF('Grade Sheet'!$U$11='Indicator Weights'!A18,'Grade Sheet'!$U$16,"")</f>
        <v/>
      </c>
      <c r="K18" t="str">
        <f>IF('Grade Sheet'!$W$11='Indicator Weights'!A18,'Grade Sheet'!$W$16,"")</f>
        <v/>
      </c>
      <c r="L18" t="str">
        <f>IF('Grade Sheet'!$Y$11='Indicator Weights'!A18,'Grade Sheet'!$Y$16,"")</f>
        <v/>
      </c>
      <c r="M18" t="str">
        <f>IF('Grade Sheet'!$AA$11='Indicator Weights'!A18,'Grade Sheet'!$AA$16,"")</f>
        <v/>
      </c>
      <c r="N18" t="str">
        <f>IF('Grade Sheet'!$AC$11='Indicator Weights'!A18,'Grade Sheet'!$AC$16,"")</f>
        <v/>
      </c>
      <c r="O18" t="str">
        <f>IF('Grade Sheet'!$AE$11='Indicator Weights'!A18,'Grade Sheet'!$AE$16,"")</f>
        <v/>
      </c>
      <c r="P18" t="str">
        <f>IF('Grade Sheet'!$AG$11='Indicator Weights'!A18,'Grade Sheet'!$AG$16,"")</f>
        <v/>
      </c>
      <c r="Q18" t="str">
        <f>IF('Grade Sheet'!$AI$11='Indicator Weights'!A18,'Grade Sheet'!$AI$16,"")</f>
        <v/>
      </c>
      <c r="R18" t="str">
        <f>IF('Grade Sheet'!$AK$11='Indicator Weights'!A18,'Grade Sheet'!$AK$16,"")</f>
        <v/>
      </c>
      <c r="S18" t="str">
        <f>IF('Grade Sheet'!$AM$11='Indicator Weights'!A18,'Grade Sheet'!$AM$16,"")</f>
        <v/>
      </c>
      <c r="T18" t="str">
        <f>IF('Grade Sheet'!$AO$11='Indicator Weights'!A18,'Grade Sheet'!$AO$16,"")</f>
        <v/>
      </c>
      <c r="U18" t="str">
        <f>IF('Grade Sheet'!$AQ$11='Indicator Weights'!A18,'Grade Sheet'!$AQ$16,"")</f>
        <v/>
      </c>
      <c r="V18" t="str">
        <f t="shared" si="0"/>
        <v/>
      </c>
    </row>
    <row r="19" spans="1:22" x14ac:dyDescent="0.35">
      <c r="A19" s="17" t="s">
        <v>75</v>
      </c>
      <c r="B19" t="str">
        <f>IF('Grade Sheet'!$E$11='Indicator Weights'!A19,'Grade Sheet'!$E$16,"")</f>
        <v/>
      </c>
      <c r="C19" t="str">
        <f>IF('Grade Sheet'!$G$11='Indicator Weights'!A19,'Grade Sheet'!$G$16,"")</f>
        <v/>
      </c>
      <c r="D19" t="str">
        <f>IF('Grade Sheet'!$I$11='Indicator Weights'!A19,'Grade Sheet'!$I$16,"")</f>
        <v/>
      </c>
      <c r="E19" t="str">
        <f>IF('Grade Sheet'!$K$11='Indicator Weights'!A19,'Grade Sheet'!$K$16,"")</f>
        <v/>
      </c>
      <c r="F19" t="str">
        <f>IF('Grade Sheet'!$M$11='Indicator Weights'!A19,'Grade Sheet'!$M$16,"")</f>
        <v/>
      </c>
      <c r="G19" t="str">
        <f>IF('Grade Sheet'!$O$11='Indicator Weights'!A19,'Grade Sheet'!$O$16,"")</f>
        <v/>
      </c>
      <c r="H19" t="str">
        <f>IF('Grade Sheet'!$Q$11='Indicator Weights'!A19,'Grade Sheet'!$Q$16,"")</f>
        <v/>
      </c>
      <c r="I19" t="str">
        <f>IF('Grade Sheet'!$S$11='Indicator Weights'!A19,'Grade Sheet'!$S$16,"")</f>
        <v/>
      </c>
      <c r="J19" t="str">
        <f>IF('Grade Sheet'!$U$11='Indicator Weights'!A19,'Grade Sheet'!$U$16,"")</f>
        <v/>
      </c>
      <c r="K19" t="str">
        <f>IF('Grade Sheet'!$W$11='Indicator Weights'!A19,'Grade Sheet'!$W$16,"")</f>
        <v/>
      </c>
      <c r="L19" t="str">
        <f>IF('Grade Sheet'!$Y$11='Indicator Weights'!A19,'Grade Sheet'!$Y$16,"")</f>
        <v/>
      </c>
      <c r="M19" t="str">
        <f>IF('Grade Sheet'!$AA$11='Indicator Weights'!A19,'Grade Sheet'!$AA$16,"")</f>
        <v/>
      </c>
      <c r="N19" t="str">
        <f>IF('Grade Sheet'!$AC$11='Indicator Weights'!A19,'Grade Sheet'!$AC$16,"")</f>
        <v/>
      </c>
      <c r="O19" t="str">
        <f>IF('Grade Sheet'!$AE$11='Indicator Weights'!A19,'Grade Sheet'!$AE$16,"")</f>
        <v/>
      </c>
      <c r="P19" t="str">
        <f>IF('Grade Sheet'!$AG$11='Indicator Weights'!A19,'Grade Sheet'!$AG$16,"")</f>
        <v/>
      </c>
      <c r="Q19" t="str">
        <f>IF('Grade Sheet'!$AI$11='Indicator Weights'!A19,'Grade Sheet'!$AI$16,"")</f>
        <v/>
      </c>
      <c r="R19" t="str">
        <f>IF('Grade Sheet'!$AK$11='Indicator Weights'!A19,'Grade Sheet'!$AK$16,"")</f>
        <v/>
      </c>
      <c r="S19" t="str">
        <f>IF('Grade Sheet'!$AM$11='Indicator Weights'!A19,'Grade Sheet'!$AM$16,"")</f>
        <v/>
      </c>
      <c r="T19" t="str">
        <f>IF('Grade Sheet'!$AO$11='Indicator Weights'!A19,'Grade Sheet'!$AO$16,"")</f>
        <v/>
      </c>
      <c r="U19" t="str">
        <f>IF('Grade Sheet'!$AQ$11='Indicator Weights'!A19,'Grade Sheet'!$AQ$16,"")</f>
        <v/>
      </c>
      <c r="V19" t="str">
        <f t="shared" si="0"/>
        <v/>
      </c>
    </row>
    <row r="20" spans="1:22" x14ac:dyDescent="0.35">
      <c r="A20" s="17" t="s">
        <v>76</v>
      </c>
      <c r="B20" t="str">
        <f>IF('Grade Sheet'!$E$11='Indicator Weights'!A20,'Grade Sheet'!$E$16,"")</f>
        <v/>
      </c>
      <c r="C20" t="str">
        <f>IF('Grade Sheet'!$G$11='Indicator Weights'!A20,'Grade Sheet'!$G$16,"")</f>
        <v/>
      </c>
      <c r="D20" t="str">
        <f>IF('Grade Sheet'!$I$11='Indicator Weights'!A20,'Grade Sheet'!$I$16,"")</f>
        <v/>
      </c>
      <c r="E20" t="str">
        <f>IF('Grade Sheet'!$K$11='Indicator Weights'!A20,'Grade Sheet'!$K$16,"")</f>
        <v/>
      </c>
      <c r="F20" t="str">
        <f>IF('Grade Sheet'!$M$11='Indicator Weights'!A20,'Grade Sheet'!$M$16,"")</f>
        <v/>
      </c>
      <c r="G20" t="str">
        <f>IF('Grade Sheet'!$O$11='Indicator Weights'!A20,'Grade Sheet'!$O$16,"")</f>
        <v/>
      </c>
      <c r="H20" t="str">
        <f>IF('Grade Sheet'!$Q$11='Indicator Weights'!A20,'Grade Sheet'!$Q$16,"")</f>
        <v/>
      </c>
      <c r="I20" t="str">
        <f>IF('Grade Sheet'!$S$11='Indicator Weights'!A20,'Grade Sheet'!$S$16,"")</f>
        <v/>
      </c>
      <c r="J20" t="str">
        <f>IF('Grade Sheet'!$U$11='Indicator Weights'!A20,'Grade Sheet'!$U$16,"")</f>
        <v/>
      </c>
      <c r="K20" t="str">
        <f>IF('Grade Sheet'!$W$11='Indicator Weights'!A20,'Grade Sheet'!$W$16,"")</f>
        <v/>
      </c>
      <c r="L20" t="str">
        <f>IF('Grade Sheet'!$Y$11='Indicator Weights'!A20,'Grade Sheet'!$Y$16,"")</f>
        <v/>
      </c>
      <c r="M20" t="str">
        <f>IF('Grade Sheet'!$AA$11='Indicator Weights'!A20,'Grade Sheet'!$AA$16,"")</f>
        <v/>
      </c>
      <c r="N20" t="str">
        <f>IF('Grade Sheet'!$AC$11='Indicator Weights'!A20,'Grade Sheet'!$AC$16,"")</f>
        <v/>
      </c>
      <c r="O20" t="str">
        <f>IF('Grade Sheet'!$AE$11='Indicator Weights'!A20,'Grade Sheet'!$AE$16,"")</f>
        <v/>
      </c>
      <c r="P20" t="str">
        <f>IF('Grade Sheet'!$AG$11='Indicator Weights'!A20,'Grade Sheet'!$AG$16,"")</f>
        <v/>
      </c>
      <c r="Q20" t="str">
        <f>IF('Grade Sheet'!$AI$11='Indicator Weights'!A20,'Grade Sheet'!$AI$16,"")</f>
        <v/>
      </c>
      <c r="R20" t="str">
        <f>IF('Grade Sheet'!$AK$11='Indicator Weights'!A20,'Grade Sheet'!$AK$16,"")</f>
        <v/>
      </c>
      <c r="S20" t="str">
        <f>IF('Grade Sheet'!$AM$11='Indicator Weights'!A20,'Grade Sheet'!$AM$16,"")</f>
        <v/>
      </c>
      <c r="T20" t="str">
        <f>IF('Grade Sheet'!$AO$11='Indicator Weights'!A20,'Grade Sheet'!$AO$16,"")</f>
        <v/>
      </c>
      <c r="U20" t="str">
        <f>IF('Grade Sheet'!$AQ$11='Indicator Weights'!A20,'Grade Sheet'!$AQ$16,"")</f>
        <v/>
      </c>
      <c r="V20" t="str">
        <f t="shared" si="0"/>
        <v/>
      </c>
    </row>
    <row r="21" spans="1:22" x14ac:dyDescent="0.35">
      <c r="A21" s="17" t="s">
        <v>77</v>
      </c>
      <c r="B21" t="str">
        <f>IF('Grade Sheet'!$E$11='Indicator Weights'!A21,'Grade Sheet'!$E$16,"")</f>
        <v/>
      </c>
      <c r="C21" t="str">
        <f>IF('Grade Sheet'!$G$11='Indicator Weights'!A21,'Grade Sheet'!$G$16,"")</f>
        <v/>
      </c>
      <c r="D21" t="str">
        <f>IF('Grade Sheet'!$I$11='Indicator Weights'!A21,'Grade Sheet'!$I$16,"")</f>
        <v/>
      </c>
      <c r="E21" t="str">
        <f>IF('Grade Sheet'!$K$11='Indicator Weights'!A21,'Grade Sheet'!$K$16,"")</f>
        <v/>
      </c>
      <c r="F21" t="str">
        <f>IF('Grade Sheet'!$M$11='Indicator Weights'!A21,'Grade Sheet'!$M$16,"")</f>
        <v/>
      </c>
      <c r="G21" t="str">
        <f>IF('Grade Sheet'!$O$11='Indicator Weights'!A21,'Grade Sheet'!$O$16,"")</f>
        <v/>
      </c>
      <c r="H21" t="str">
        <f>IF('Grade Sheet'!$Q$11='Indicator Weights'!A21,'Grade Sheet'!$Q$16,"")</f>
        <v/>
      </c>
      <c r="I21" t="str">
        <f>IF('Grade Sheet'!$S$11='Indicator Weights'!A21,'Grade Sheet'!$S$16,"")</f>
        <v/>
      </c>
      <c r="J21" t="str">
        <f>IF('Grade Sheet'!$U$11='Indicator Weights'!A21,'Grade Sheet'!$U$16,"")</f>
        <v/>
      </c>
      <c r="K21" t="str">
        <f>IF('Grade Sheet'!$W$11='Indicator Weights'!A21,'Grade Sheet'!$W$16,"")</f>
        <v/>
      </c>
      <c r="L21" t="str">
        <f>IF('Grade Sheet'!$Y$11='Indicator Weights'!A21,'Grade Sheet'!$Y$16,"")</f>
        <v/>
      </c>
      <c r="M21" t="str">
        <f>IF('Grade Sheet'!$AA$11='Indicator Weights'!A21,'Grade Sheet'!$AA$16,"")</f>
        <v/>
      </c>
      <c r="N21" t="str">
        <f>IF('Grade Sheet'!$AC$11='Indicator Weights'!A21,'Grade Sheet'!$AC$16,"")</f>
        <v/>
      </c>
      <c r="O21" t="str">
        <f>IF('Grade Sheet'!$AE$11='Indicator Weights'!A21,'Grade Sheet'!$AE$16,"")</f>
        <v/>
      </c>
      <c r="P21" t="str">
        <f>IF('Grade Sheet'!$AG$11='Indicator Weights'!A21,'Grade Sheet'!$AG$16,"")</f>
        <v/>
      </c>
      <c r="Q21" t="str">
        <f>IF('Grade Sheet'!$AI$11='Indicator Weights'!A21,'Grade Sheet'!$AI$16,"")</f>
        <v/>
      </c>
      <c r="R21" t="str">
        <f>IF('Grade Sheet'!$AK$11='Indicator Weights'!A21,'Grade Sheet'!$AK$16,"")</f>
        <v/>
      </c>
      <c r="S21" t="str">
        <f>IF('Grade Sheet'!$AM$11='Indicator Weights'!A21,'Grade Sheet'!$AM$16,"")</f>
        <v/>
      </c>
      <c r="T21" t="str">
        <f>IF('Grade Sheet'!$AO$11='Indicator Weights'!A21,'Grade Sheet'!$AO$16,"")</f>
        <v/>
      </c>
      <c r="U21" t="str">
        <f>IF('Grade Sheet'!$AQ$11='Indicator Weights'!A21,'Grade Sheet'!$AQ$16,"")</f>
        <v/>
      </c>
      <c r="V21" t="str">
        <f t="shared" si="0"/>
        <v/>
      </c>
    </row>
    <row r="22" spans="1:22" x14ac:dyDescent="0.35">
      <c r="A22" s="17" t="s">
        <v>78</v>
      </c>
      <c r="B22" t="str">
        <f>IF('Grade Sheet'!$E$11='Indicator Weights'!A22,'Grade Sheet'!$E$16,"")</f>
        <v/>
      </c>
      <c r="C22" t="str">
        <f>IF('Grade Sheet'!$G$11='Indicator Weights'!A22,'Grade Sheet'!$G$16,"")</f>
        <v/>
      </c>
      <c r="D22" t="str">
        <f>IF('Grade Sheet'!$I$11='Indicator Weights'!A22,'Grade Sheet'!$I$16,"")</f>
        <v/>
      </c>
      <c r="E22" t="str">
        <f>IF('Grade Sheet'!$K$11='Indicator Weights'!A22,'Grade Sheet'!$K$16,"")</f>
        <v/>
      </c>
      <c r="F22" t="str">
        <f>IF('Grade Sheet'!$M$11='Indicator Weights'!A22,'Grade Sheet'!$M$16,"")</f>
        <v/>
      </c>
      <c r="G22" t="str">
        <f>IF('Grade Sheet'!$O$11='Indicator Weights'!A22,'Grade Sheet'!$O$16,"")</f>
        <v/>
      </c>
      <c r="H22" t="str">
        <f>IF('Grade Sheet'!$Q$11='Indicator Weights'!A22,'Grade Sheet'!$Q$16,"")</f>
        <v/>
      </c>
      <c r="I22" t="str">
        <f>IF('Grade Sheet'!$S$11='Indicator Weights'!A22,'Grade Sheet'!$S$16,"")</f>
        <v/>
      </c>
      <c r="J22" t="str">
        <f>IF('Grade Sheet'!$U$11='Indicator Weights'!A22,'Grade Sheet'!$U$16,"")</f>
        <v/>
      </c>
      <c r="K22" t="str">
        <f>IF('Grade Sheet'!$W$11='Indicator Weights'!A22,'Grade Sheet'!$W$16,"")</f>
        <v/>
      </c>
      <c r="L22" t="str">
        <f>IF('Grade Sheet'!$Y$11='Indicator Weights'!A22,'Grade Sheet'!$Y$16,"")</f>
        <v/>
      </c>
      <c r="M22" t="str">
        <f>IF('Grade Sheet'!$AA$11='Indicator Weights'!A22,'Grade Sheet'!$AA$16,"")</f>
        <v/>
      </c>
      <c r="N22" t="str">
        <f>IF('Grade Sheet'!$AC$11='Indicator Weights'!A22,'Grade Sheet'!$AC$16,"")</f>
        <v/>
      </c>
      <c r="O22" t="str">
        <f>IF('Grade Sheet'!$AE$11='Indicator Weights'!A22,'Grade Sheet'!$AE$16,"")</f>
        <v/>
      </c>
      <c r="P22" t="str">
        <f>IF('Grade Sheet'!$AG$11='Indicator Weights'!A22,'Grade Sheet'!$AG$16,"")</f>
        <v/>
      </c>
      <c r="Q22" t="str">
        <f>IF('Grade Sheet'!$AI$11='Indicator Weights'!A22,'Grade Sheet'!$AI$16,"")</f>
        <v/>
      </c>
      <c r="R22" t="str">
        <f>IF('Grade Sheet'!$AK$11='Indicator Weights'!A22,'Grade Sheet'!$AK$16,"")</f>
        <v/>
      </c>
      <c r="S22" t="str">
        <f>IF('Grade Sheet'!$AM$11='Indicator Weights'!A22,'Grade Sheet'!$AM$16,"")</f>
        <v/>
      </c>
      <c r="T22" t="str">
        <f>IF('Grade Sheet'!$AO$11='Indicator Weights'!A22,'Grade Sheet'!$AO$16,"")</f>
        <v/>
      </c>
      <c r="U22" t="str">
        <f>IF('Grade Sheet'!$AQ$11='Indicator Weights'!A22,'Grade Sheet'!$AQ$16,"")</f>
        <v/>
      </c>
      <c r="V22" t="str">
        <f t="shared" si="0"/>
        <v/>
      </c>
    </row>
    <row r="23" spans="1:22" x14ac:dyDescent="0.35">
      <c r="A23" s="17" t="s">
        <v>64</v>
      </c>
      <c r="B23" t="str">
        <f>IF('Grade Sheet'!$E$11='Indicator Weights'!A23,'Grade Sheet'!$E$16,"")</f>
        <v/>
      </c>
      <c r="C23" t="str">
        <f>IF('Grade Sheet'!$G$11='Indicator Weights'!A23,'Grade Sheet'!$G$16,"")</f>
        <v/>
      </c>
      <c r="D23" t="str">
        <f>IF('Grade Sheet'!$I$11='Indicator Weights'!A23,'Grade Sheet'!$I$16,"")</f>
        <v/>
      </c>
      <c r="E23" t="str">
        <f>IF('Grade Sheet'!$K$11='Indicator Weights'!A23,'Grade Sheet'!$K$16,"")</f>
        <v/>
      </c>
      <c r="F23" t="str">
        <f>IF('Grade Sheet'!$M$11='Indicator Weights'!A23,'Grade Sheet'!$M$16,"")</f>
        <v/>
      </c>
      <c r="G23" t="str">
        <f>IF('Grade Sheet'!$O$11='Indicator Weights'!A23,'Grade Sheet'!$O$16,"")</f>
        <v/>
      </c>
      <c r="H23" t="str">
        <f>IF('Grade Sheet'!$Q$11='Indicator Weights'!A23,'Grade Sheet'!$Q$16,"")</f>
        <v/>
      </c>
      <c r="I23" t="str">
        <f>IF('Grade Sheet'!$S$11='Indicator Weights'!A23,'Grade Sheet'!$S$16,"")</f>
        <v/>
      </c>
      <c r="J23" t="str">
        <f>IF('Grade Sheet'!$U$11='Indicator Weights'!A23,'Grade Sheet'!$U$16,"")</f>
        <v/>
      </c>
      <c r="K23" t="str">
        <f>IF('Grade Sheet'!$W$11='Indicator Weights'!A23,'Grade Sheet'!$W$16,"")</f>
        <v/>
      </c>
      <c r="L23" t="str">
        <f>IF('Grade Sheet'!$Y$11='Indicator Weights'!A23,'Grade Sheet'!$Y$16,"")</f>
        <v/>
      </c>
      <c r="M23" t="str">
        <f>IF('Grade Sheet'!$AA$11='Indicator Weights'!A23,'Grade Sheet'!$AA$16,"")</f>
        <v/>
      </c>
      <c r="N23" t="str">
        <f>IF('Grade Sheet'!$AC$11='Indicator Weights'!A23,'Grade Sheet'!$AC$16,"")</f>
        <v/>
      </c>
      <c r="O23" t="str">
        <f>IF('Grade Sheet'!$AE$11='Indicator Weights'!A23,'Grade Sheet'!$AE$16,"")</f>
        <v/>
      </c>
      <c r="P23" t="str">
        <f>IF('Grade Sheet'!$AG$11='Indicator Weights'!A23,'Grade Sheet'!$AG$16,"")</f>
        <v/>
      </c>
      <c r="Q23" t="str">
        <f>IF('Grade Sheet'!$AI$11='Indicator Weights'!A23,'Grade Sheet'!$AI$16,"")</f>
        <v/>
      </c>
      <c r="R23" t="str">
        <f>IF('Grade Sheet'!$AK$11='Indicator Weights'!A23,'Grade Sheet'!$AK$16,"")</f>
        <v/>
      </c>
      <c r="S23" t="str">
        <f>IF('Grade Sheet'!$AM$11='Indicator Weights'!A23,'Grade Sheet'!$AM$16,"")</f>
        <v/>
      </c>
      <c r="T23" t="str">
        <f>IF('Grade Sheet'!$AO$11='Indicator Weights'!A23,'Grade Sheet'!$AO$16,"")</f>
        <v/>
      </c>
      <c r="U23" t="str">
        <f>IF('Grade Sheet'!$AQ$11='Indicator Weights'!A23,'Grade Sheet'!$AQ$16,"")</f>
        <v/>
      </c>
      <c r="V23" t="str">
        <f t="shared" si="0"/>
        <v/>
      </c>
    </row>
    <row r="24" spans="1:22" x14ac:dyDescent="0.35">
      <c r="A24" s="17" t="s">
        <v>79</v>
      </c>
      <c r="B24" t="str">
        <f>IF('Grade Sheet'!$E$11='Indicator Weights'!A24,'Grade Sheet'!$E$16,"")</f>
        <v/>
      </c>
      <c r="C24" t="str">
        <f>IF('Grade Sheet'!$G$11='Indicator Weights'!A24,'Grade Sheet'!$G$16,"")</f>
        <v/>
      </c>
      <c r="D24" t="str">
        <f>IF('Grade Sheet'!$I$11='Indicator Weights'!A24,'Grade Sheet'!$I$16,"")</f>
        <v/>
      </c>
      <c r="E24" t="str">
        <f>IF('Grade Sheet'!$K$11='Indicator Weights'!A24,'Grade Sheet'!$K$16,"")</f>
        <v/>
      </c>
      <c r="F24" t="str">
        <f>IF('Grade Sheet'!$M$11='Indicator Weights'!A24,'Grade Sheet'!$M$16,"")</f>
        <v/>
      </c>
      <c r="G24" t="str">
        <f>IF('Grade Sheet'!$O$11='Indicator Weights'!A24,'Grade Sheet'!$O$16,"")</f>
        <v/>
      </c>
      <c r="H24" t="str">
        <f>IF('Grade Sheet'!$Q$11='Indicator Weights'!A24,'Grade Sheet'!$Q$16,"")</f>
        <v/>
      </c>
      <c r="I24" t="str">
        <f>IF('Grade Sheet'!$S$11='Indicator Weights'!A24,'Grade Sheet'!$S$16,"")</f>
        <v/>
      </c>
      <c r="J24" t="str">
        <f>IF('Grade Sheet'!$U$11='Indicator Weights'!A24,'Grade Sheet'!$U$16,"")</f>
        <v/>
      </c>
      <c r="K24" t="str">
        <f>IF('Grade Sheet'!$W$11='Indicator Weights'!A24,'Grade Sheet'!$W$16,"")</f>
        <v/>
      </c>
      <c r="L24" t="str">
        <f>IF('Grade Sheet'!$Y$11='Indicator Weights'!A24,'Grade Sheet'!$Y$16,"")</f>
        <v/>
      </c>
      <c r="M24" t="str">
        <f>IF('Grade Sheet'!$AA$11='Indicator Weights'!A24,'Grade Sheet'!$AA$16,"")</f>
        <v/>
      </c>
      <c r="N24" t="str">
        <f>IF('Grade Sheet'!$AC$11='Indicator Weights'!A24,'Grade Sheet'!$AC$16,"")</f>
        <v/>
      </c>
      <c r="O24" t="str">
        <f>IF('Grade Sheet'!$AE$11='Indicator Weights'!A24,'Grade Sheet'!$AE$16,"")</f>
        <v/>
      </c>
      <c r="P24" t="str">
        <f>IF('Grade Sheet'!$AG$11='Indicator Weights'!A24,'Grade Sheet'!$AG$16,"")</f>
        <v/>
      </c>
      <c r="Q24" t="str">
        <f>IF('Grade Sheet'!$AI$11='Indicator Weights'!A24,'Grade Sheet'!$AI$16,"")</f>
        <v/>
      </c>
      <c r="R24" t="str">
        <f>IF('Grade Sheet'!$AK$11='Indicator Weights'!A24,'Grade Sheet'!$AK$16,"")</f>
        <v/>
      </c>
      <c r="S24" t="str">
        <f>IF('Grade Sheet'!$AM$11='Indicator Weights'!A24,'Grade Sheet'!$AM$16,"")</f>
        <v/>
      </c>
      <c r="T24" t="str">
        <f>IF('Grade Sheet'!$AO$11='Indicator Weights'!A24,'Grade Sheet'!$AO$16,"")</f>
        <v/>
      </c>
      <c r="U24" t="str">
        <f>IF('Grade Sheet'!$AQ$11='Indicator Weights'!A24,'Grade Sheet'!$AQ$16,"")</f>
        <v/>
      </c>
      <c r="V24" t="str">
        <f t="shared" si="0"/>
        <v/>
      </c>
    </row>
    <row r="25" spans="1:22" x14ac:dyDescent="0.35">
      <c r="A25" s="17" t="s">
        <v>80</v>
      </c>
      <c r="B25" t="str">
        <f>IF('Grade Sheet'!$E$11='Indicator Weights'!A25,'Grade Sheet'!$E$16,"")</f>
        <v/>
      </c>
      <c r="C25" t="str">
        <f>IF('Grade Sheet'!$G$11='Indicator Weights'!A25,'Grade Sheet'!$G$16,"")</f>
        <v/>
      </c>
      <c r="D25" t="str">
        <f>IF('Grade Sheet'!$I$11='Indicator Weights'!A25,'Grade Sheet'!$I$16,"")</f>
        <v/>
      </c>
      <c r="E25" t="str">
        <f>IF('Grade Sheet'!$K$11='Indicator Weights'!A25,'Grade Sheet'!$K$16,"")</f>
        <v/>
      </c>
      <c r="F25" t="str">
        <f>IF('Grade Sheet'!$M$11='Indicator Weights'!A25,'Grade Sheet'!$M$16,"")</f>
        <v/>
      </c>
      <c r="G25" t="str">
        <f>IF('Grade Sheet'!$O$11='Indicator Weights'!A25,'Grade Sheet'!$O$16,"")</f>
        <v/>
      </c>
      <c r="H25" t="str">
        <f>IF('Grade Sheet'!$Q$11='Indicator Weights'!A25,'Grade Sheet'!$Q$16,"")</f>
        <v/>
      </c>
      <c r="I25" t="str">
        <f>IF('Grade Sheet'!$S$11='Indicator Weights'!A25,'Grade Sheet'!$S$16,"")</f>
        <v/>
      </c>
      <c r="J25" t="str">
        <f>IF('Grade Sheet'!$U$11='Indicator Weights'!A25,'Grade Sheet'!$U$16,"")</f>
        <v/>
      </c>
      <c r="K25" t="str">
        <f>IF('Grade Sheet'!$W$11='Indicator Weights'!A25,'Grade Sheet'!$W$16,"")</f>
        <v/>
      </c>
      <c r="L25" t="str">
        <f>IF('Grade Sheet'!$Y$11='Indicator Weights'!A25,'Grade Sheet'!$Y$16,"")</f>
        <v/>
      </c>
      <c r="M25" t="str">
        <f>IF('Grade Sheet'!$AA$11='Indicator Weights'!A25,'Grade Sheet'!$AA$16,"")</f>
        <v/>
      </c>
      <c r="N25" t="str">
        <f>IF('Grade Sheet'!$AC$11='Indicator Weights'!A25,'Grade Sheet'!$AC$16,"")</f>
        <v/>
      </c>
      <c r="O25" t="str">
        <f>IF('Grade Sheet'!$AE$11='Indicator Weights'!A25,'Grade Sheet'!$AE$16,"")</f>
        <v/>
      </c>
      <c r="P25" t="str">
        <f>IF('Grade Sheet'!$AG$11='Indicator Weights'!A25,'Grade Sheet'!$AG$16,"")</f>
        <v/>
      </c>
      <c r="Q25" t="str">
        <f>IF('Grade Sheet'!$AI$11='Indicator Weights'!A25,'Grade Sheet'!$AI$16,"")</f>
        <v/>
      </c>
      <c r="R25" t="str">
        <f>IF('Grade Sheet'!$AK$11='Indicator Weights'!A25,'Grade Sheet'!$AK$16,"")</f>
        <v/>
      </c>
      <c r="S25" t="str">
        <f>IF('Grade Sheet'!$AM$11='Indicator Weights'!A25,'Grade Sheet'!$AM$16,"")</f>
        <v/>
      </c>
      <c r="T25" t="str">
        <f>IF('Grade Sheet'!$AO$11='Indicator Weights'!A25,'Grade Sheet'!$AO$16,"")</f>
        <v/>
      </c>
      <c r="U25" t="str">
        <f>IF('Grade Sheet'!$AQ$11='Indicator Weights'!A25,'Grade Sheet'!$AQ$16,"")</f>
        <v/>
      </c>
      <c r="V25" t="str">
        <f t="shared" si="0"/>
        <v/>
      </c>
    </row>
    <row r="26" spans="1:22" x14ac:dyDescent="0.35">
      <c r="A26" s="17" t="s">
        <v>81</v>
      </c>
      <c r="B26" t="str">
        <f>IF('Grade Sheet'!$E$11='Indicator Weights'!A26,'Grade Sheet'!$E$16,"")</f>
        <v/>
      </c>
      <c r="C26" t="str">
        <f>IF('Grade Sheet'!$G$11='Indicator Weights'!A26,'Grade Sheet'!$G$16,"")</f>
        <v/>
      </c>
      <c r="D26" t="str">
        <f>IF('Grade Sheet'!$I$11='Indicator Weights'!A26,'Grade Sheet'!$I$16,"")</f>
        <v/>
      </c>
      <c r="E26" t="str">
        <f>IF('Grade Sheet'!$K$11='Indicator Weights'!A26,'Grade Sheet'!$K$16,"")</f>
        <v/>
      </c>
      <c r="F26" t="str">
        <f>IF('Grade Sheet'!$M$11='Indicator Weights'!A26,'Grade Sheet'!$M$16,"")</f>
        <v/>
      </c>
      <c r="G26" t="str">
        <f>IF('Grade Sheet'!$O$11='Indicator Weights'!A26,'Grade Sheet'!$O$16,"")</f>
        <v/>
      </c>
      <c r="H26" t="str">
        <f>IF('Grade Sheet'!$Q$11='Indicator Weights'!A26,'Grade Sheet'!$Q$16,"")</f>
        <v/>
      </c>
      <c r="I26" t="str">
        <f>IF('Grade Sheet'!$S$11='Indicator Weights'!A26,'Grade Sheet'!$S$16,"")</f>
        <v/>
      </c>
      <c r="J26" t="str">
        <f>IF('Grade Sheet'!$U$11='Indicator Weights'!A26,'Grade Sheet'!$U$16,"")</f>
        <v/>
      </c>
      <c r="K26" t="str">
        <f>IF('Grade Sheet'!$W$11='Indicator Weights'!A26,'Grade Sheet'!$W$16,"")</f>
        <v/>
      </c>
      <c r="L26" t="str">
        <f>IF('Grade Sheet'!$Y$11='Indicator Weights'!A26,'Grade Sheet'!$Y$16,"")</f>
        <v/>
      </c>
      <c r="M26" t="str">
        <f>IF('Grade Sheet'!$AA$11='Indicator Weights'!A26,'Grade Sheet'!$AA$16,"")</f>
        <v/>
      </c>
      <c r="N26" t="str">
        <f>IF('Grade Sheet'!$AC$11='Indicator Weights'!A26,'Grade Sheet'!$AC$16,"")</f>
        <v/>
      </c>
      <c r="O26" t="str">
        <f>IF('Grade Sheet'!$AE$11='Indicator Weights'!A26,'Grade Sheet'!$AE$16,"")</f>
        <v/>
      </c>
      <c r="P26" t="str">
        <f>IF('Grade Sheet'!$AG$11='Indicator Weights'!A26,'Grade Sheet'!$AG$16,"")</f>
        <v/>
      </c>
      <c r="Q26" t="str">
        <f>IF('Grade Sheet'!$AI$11='Indicator Weights'!A26,'Grade Sheet'!$AI$16,"")</f>
        <v/>
      </c>
      <c r="R26" t="str">
        <f>IF('Grade Sheet'!$AK$11='Indicator Weights'!A26,'Grade Sheet'!$AK$16,"")</f>
        <v/>
      </c>
      <c r="S26" t="str">
        <f>IF('Grade Sheet'!$AM$11='Indicator Weights'!A26,'Grade Sheet'!$AM$16,"")</f>
        <v/>
      </c>
      <c r="T26" t="str">
        <f>IF('Grade Sheet'!$AO$11='Indicator Weights'!A26,'Grade Sheet'!$AO$16,"")</f>
        <v/>
      </c>
      <c r="U26" t="str">
        <f>IF('Grade Sheet'!$AQ$11='Indicator Weights'!A26,'Grade Sheet'!$AQ$16,"")</f>
        <v/>
      </c>
      <c r="V26" t="str">
        <f t="shared" si="0"/>
        <v/>
      </c>
    </row>
    <row r="27" spans="1:22" x14ac:dyDescent="0.35">
      <c r="A27" s="17" t="s">
        <v>82</v>
      </c>
      <c r="B27" t="str">
        <f>IF('Grade Sheet'!$E$11='Indicator Weights'!A27,'Grade Sheet'!$E$16,"")</f>
        <v/>
      </c>
      <c r="C27" t="str">
        <f>IF('Grade Sheet'!$G$11='Indicator Weights'!A27,'Grade Sheet'!$G$16,"")</f>
        <v/>
      </c>
      <c r="D27" t="str">
        <f>IF('Grade Sheet'!$I$11='Indicator Weights'!A27,'Grade Sheet'!$I$16,"")</f>
        <v/>
      </c>
      <c r="E27" t="str">
        <f>IF('Grade Sheet'!$K$11='Indicator Weights'!A27,'Grade Sheet'!$K$16,"")</f>
        <v/>
      </c>
      <c r="F27" t="str">
        <f>IF('Grade Sheet'!$M$11='Indicator Weights'!A27,'Grade Sheet'!$M$16,"")</f>
        <v/>
      </c>
      <c r="G27" t="str">
        <f>IF('Grade Sheet'!$O$11='Indicator Weights'!A27,'Grade Sheet'!$O$16,"")</f>
        <v/>
      </c>
      <c r="H27" t="str">
        <f>IF('Grade Sheet'!$Q$11='Indicator Weights'!A27,'Grade Sheet'!$Q$16,"")</f>
        <v/>
      </c>
      <c r="I27" t="str">
        <f>IF('Grade Sheet'!$S$11='Indicator Weights'!A27,'Grade Sheet'!$S$16,"")</f>
        <v/>
      </c>
      <c r="J27" t="str">
        <f>IF('Grade Sheet'!$U$11='Indicator Weights'!A27,'Grade Sheet'!$U$16,"")</f>
        <v/>
      </c>
      <c r="K27" t="str">
        <f>IF('Grade Sheet'!$W$11='Indicator Weights'!A27,'Grade Sheet'!$W$16,"")</f>
        <v/>
      </c>
      <c r="L27" t="str">
        <f>IF('Grade Sheet'!$Y$11='Indicator Weights'!A27,'Grade Sheet'!$Y$16,"")</f>
        <v/>
      </c>
      <c r="M27" t="str">
        <f>IF('Grade Sheet'!$AA$11='Indicator Weights'!A27,'Grade Sheet'!$AA$16,"")</f>
        <v/>
      </c>
      <c r="N27" t="str">
        <f>IF('Grade Sheet'!$AC$11='Indicator Weights'!A27,'Grade Sheet'!$AC$16,"")</f>
        <v/>
      </c>
      <c r="O27" t="str">
        <f>IF('Grade Sheet'!$AE$11='Indicator Weights'!A27,'Grade Sheet'!$AE$16,"")</f>
        <v/>
      </c>
      <c r="P27" t="str">
        <f>IF('Grade Sheet'!$AG$11='Indicator Weights'!A27,'Grade Sheet'!$AG$16,"")</f>
        <v/>
      </c>
      <c r="Q27" t="str">
        <f>IF('Grade Sheet'!$AI$11='Indicator Weights'!A27,'Grade Sheet'!$AI$16,"")</f>
        <v/>
      </c>
      <c r="R27" t="str">
        <f>IF('Grade Sheet'!$AK$11='Indicator Weights'!A27,'Grade Sheet'!$AK$16,"")</f>
        <v/>
      </c>
      <c r="S27" t="str">
        <f>IF('Grade Sheet'!$AM$11='Indicator Weights'!A27,'Grade Sheet'!$AM$16,"")</f>
        <v/>
      </c>
      <c r="T27" t="str">
        <f>IF('Grade Sheet'!$AO$11='Indicator Weights'!A27,'Grade Sheet'!$AO$16,"")</f>
        <v/>
      </c>
      <c r="U27" t="str">
        <f>IF('Grade Sheet'!$AQ$11='Indicator Weights'!A27,'Grade Sheet'!$AQ$16,"")</f>
        <v/>
      </c>
      <c r="V27" t="str">
        <f t="shared" si="0"/>
        <v/>
      </c>
    </row>
    <row r="28" spans="1:22" x14ac:dyDescent="0.35">
      <c r="A28" s="17" t="s">
        <v>83</v>
      </c>
      <c r="B28" t="str">
        <f>IF('Grade Sheet'!$E$11='Indicator Weights'!A28,'Grade Sheet'!$E$16,"")</f>
        <v/>
      </c>
      <c r="C28" t="str">
        <f>IF('Grade Sheet'!$G$11='Indicator Weights'!A28,'Grade Sheet'!$G$16,"")</f>
        <v/>
      </c>
      <c r="D28" t="str">
        <f>IF('Grade Sheet'!$I$11='Indicator Weights'!A28,'Grade Sheet'!$I$16,"")</f>
        <v/>
      </c>
      <c r="E28" t="str">
        <f>IF('Grade Sheet'!$K$11='Indicator Weights'!A28,'Grade Sheet'!$K$16,"")</f>
        <v/>
      </c>
      <c r="F28" t="str">
        <f>IF('Grade Sheet'!$M$11='Indicator Weights'!A28,'Grade Sheet'!$M$16,"")</f>
        <v/>
      </c>
      <c r="G28" t="str">
        <f>IF('Grade Sheet'!$O$11='Indicator Weights'!A28,'Grade Sheet'!$O$16,"")</f>
        <v/>
      </c>
      <c r="H28" t="str">
        <f>IF('Grade Sheet'!$Q$11='Indicator Weights'!A28,'Grade Sheet'!$Q$16,"")</f>
        <v/>
      </c>
      <c r="I28" t="str">
        <f>IF('Grade Sheet'!$S$11='Indicator Weights'!A28,'Grade Sheet'!$S$16,"")</f>
        <v/>
      </c>
      <c r="J28" t="str">
        <f>IF('Grade Sheet'!$U$11='Indicator Weights'!A28,'Grade Sheet'!$U$16,"")</f>
        <v/>
      </c>
      <c r="K28" t="str">
        <f>IF('Grade Sheet'!$W$11='Indicator Weights'!A28,'Grade Sheet'!$W$16,"")</f>
        <v/>
      </c>
      <c r="L28" t="str">
        <f>IF('Grade Sheet'!$Y$11='Indicator Weights'!A28,'Grade Sheet'!$Y$16,"")</f>
        <v/>
      </c>
      <c r="M28" t="str">
        <f>IF('Grade Sheet'!$AA$11='Indicator Weights'!A28,'Grade Sheet'!$AA$16,"")</f>
        <v/>
      </c>
      <c r="N28" t="str">
        <f>IF('Grade Sheet'!$AC$11='Indicator Weights'!A28,'Grade Sheet'!$AC$16,"")</f>
        <v/>
      </c>
      <c r="O28" t="str">
        <f>IF('Grade Sheet'!$AE$11='Indicator Weights'!A28,'Grade Sheet'!$AE$16,"")</f>
        <v/>
      </c>
      <c r="P28" t="str">
        <f>IF('Grade Sheet'!$AG$11='Indicator Weights'!A28,'Grade Sheet'!$AG$16,"")</f>
        <v/>
      </c>
      <c r="Q28" t="str">
        <f>IF('Grade Sheet'!$AI$11='Indicator Weights'!A28,'Grade Sheet'!$AI$16,"")</f>
        <v/>
      </c>
      <c r="R28" t="str">
        <f>IF('Grade Sheet'!$AK$11='Indicator Weights'!A28,'Grade Sheet'!$AK$16,"")</f>
        <v/>
      </c>
      <c r="S28" t="str">
        <f>IF('Grade Sheet'!$AM$11='Indicator Weights'!A28,'Grade Sheet'!$AM$16,"")</f>
        <v/>
      </c>
      <c r="T28" t="str">
        <f>IF('Grade Sheet'!$AO$11='Indicator Weights'!A28,'Grade Sheet'!$AO$16,"")</f>
        <v/>
      </c>
      <c r="U28" t="str">
        <f>IF('Grade Sheet'!$AQ$11='Indicator Weights'!A28,'Grade Sheet'!$AQ$16,"")</f>
        <v/>
      </c>
      <c r="V28" t="str">
        <f t="shared" si="0"/>
        <v/>
      </c>
    </row>
    <row r="29" spans="1:22" x14ac:dyDescent="0.35">
      <c r="A29" s="17" t="s">
        <v>84</v>
      </c>
      <c r="B29" t="str">
        <f>IF('Grade Sheet'!$E$11='Indicator Weights'!A29,'Grade Sheet'!$E$16,"")</f>
        <v/>
      </c>
      <c r="C29" t="str">
        <f>IF('Grade Sheet'!$G$11='Indicator Weights'!A29,'Grade Sheet'!$G$16,"")</f>
        <v/>
      </c>
      <c r="D29" t="str">
        <f>IF('Grade Sheet'!$I$11='Indicator Weights'!A29,'Grade Sheet'!$I$16,"")</f>
        <v/>
      </c>
      <c r="E29" t="str">
        <f>IF('Grade Sheet'!$K$11='Indicator Weights'!A29,'Grade Sheet'!$K$16,"")</f>
        <v/>
      </c>
      <c r="F29" t="str">
        <f>IF('Grade Sheet'!$M$11='Indicator Weights'!A29,'Grade Sheet'!$M$16,"")</f>
        <v/>
      </c>
      <c r="G29" t="str">
        <f>IF('Grade Sheet'!$O$11='Indicator Weights'!A29,'Grade Sheet'!$O$16,"")</f>
        <v/>
      </c>
      <c r="H29" t="str">
        <f>IF('Grade Sheet'!$Q$11='Indicator Weights'!A29,'Grade Sheet'!$Q$16,"")</f>
        <v/>
      </c>
      <c r="I29" t="str">
        <f>IF('Grade Sheet'!$S$11='Indicator Weights'!A29,'Grade Sheet'!$S$16,"")</f>
        <v/>
      </c>
      <c r="J29" t="str">
        <f>IF('Grade Sheet'!$U$11='Indicator Weights'!A29,'Grade Sheet'!$U$16,"")</f>
        <v/>
      </c>
      <c r="K29" t="str">
        <f>IF('Grade Sheet'!$W$11='Indicator Weights'!A29,'Grade Sheet'!$W$16,"")</f>
        <v/>
      </c>
      <c r="L29" t="str">
        <f>IF('Grade Sheet'!$Y$11='Indicator Weights'!A29,'Grade Sheet'!$Y$16,"")</f>
        <v/>
      </c>
      <c r="M29" t="str">
        <f>IF('Grade Sheet'!$AA$11='Indicator Weights'!A29,'Grade Sheet'!$AA$16,"")</f>
        <v/>
      </c>
      <c r="N29" t="str">
        <f>IF('Grade Sheet'!$AC$11='Indicator Weights'!A29,'Grade Sheet'!$AC$16,"")</f>
        <v/>
      </c>
      <c r="O29" t="str">
        <f>IF('Grade Sheet'!$AE$11='Indicator Weights'!A29,'Grade Sheet'!$AE$16,"")</f>
        <v/>
      </c>
      <c r="P29" t="str">
        <f>IF('Grade Sheet'!$AG$11='Indicator Weights'!A29,'Grade Sheet'!$AG$16,"")</f>
        <v/>
      </c>
      <c r="Q29" t="str">
        <f>IF('Grade Sheet'!$AI$11='Indicator Weights'!A29,'Grade Sheet'!$AI$16,"")</f>
        <v/>
      </c>
      <c r="R29" t="str">
        <f>IF('Grade Sheet'!$AK$11='Indicator Weights'!A29,'Grade Sheet'!$AK$16,"")</f>
        <v/>
      </c>
      <c r="S29" t="str">
        <f>IF('Grade Sheet'!$AM$11='Indicator Weights'!A29,'Grade Sheet'!$AM$16,"")</f>
        <v/>
      </c>
      <c r="T29" t="str">
        <f>IF('Grade Sheet'!$AO$11='Indicator Weights'!A29,'Grade Sheet'!$AO$16,"")</f>
        <v/>
      </c>
      <c r="U29" t="str">
        <f>IF('Grade Sheet'!$AQ$11='Indicator Weights'!A29,'Grade Sheet'!$AQ$16,"")</f>
        <v/>
      </c>
      <c r="V29" t="str">
        <f t="shared" si="0"/>
        <v/>
      </c>
    </row>
    <row r="30" spans="1:22" x14ac:dyDescent="0.35">
      <c r="A30" s="17" t="s">
        <v>85</v>
      </c>
      <c r="B30" t="str">
        <f>IF('Grade Sheet'!$E$11='Indicator Weights'!A30,'Grade Sheet'!$E$16,"")</f>
        <v/>
      </c>
      <c r="C30" t="str">
        <f>IF('Grade Sheet'!$G$11='Indicator Weights'!A30,'Grade Sheet'!$G$16,"")</f>
        <v/>
      </c>
      <c r="D30" t="str">
        <f>IF('Grade Sheet'!$I$11='Indicator Weights'!A30,'Grade Sheet'!$I$16,"")</f>
        <v/>
      </c>
      <c r="E30" t="str">
        <f>IF('Grade Sheet'!$K$11='Indicator Weights'!A30,'Grade Sheet'!$K$16,"")</f>
        <v/>
      </c>
      <c r="F30" t="str">
        <f>IF('Grade Sheet'!$M$11='Indicator Weights'!A30,'Grade Sheet'!$M$16,"")</f>
        <v/>
      </c>
      <c r="G30" t="str">
        <f>IF('Grade Sheet'!$O$11='Indicator Weights'!A30,'Grade Sheet'!$O$16,"")</f>
        <v/>
      </c>
      <c r="H30" t="str">
        <f>IF('Grade Sheet'!$Q$11='Indicator Weights'!A30,'Grade Sheet'!$Q$16,"")</f>
        <v/>
      </c>
      <c r="I30" t="str">
        <f>IF('Grade Sheet'!$S$11='Indicator Weights'!A30,'Grade Sheet'!$S$16,"")</f>
        <v/>
      </c>
      <c r="J30" t="str">
        <f>IF('Grade Sheet'!$U$11='Indicator Weights'!A30,'Grade Sheet'!$U$16,"")</f>
        <v/>
      </c>
      <c r="K30" t="str">
        <f>IF('Grade Sheet'!$W$11='Indicator Weights'!A30,'Grade Sheet'!$W$16,"")</f>
        <v/>
      </c>
      <c r="L30" t="str">
        <f>IF('Grade Sheet'!$Y$11='Indicator Weights'!A30,'Grade Sheet'!$Y$16,"")</f>
        <v/>
      </c>
      <c r="M30" t="str">
        <f>IF('Grade Sheet'!$AA$11='Indicator Weights'!A30,'Grade Sheet'!$AA$16,"")</f>
        <v/>
      </c>
      <c r="N30" t="str">
        <f>IF('Grade Sheet'!$AC$11='Indicator Weights'!A30,'Grade Sheet'!$AC$16,"")</f>
        <v/>
      </c>
      <c r="O30" t="str">
        <f>IF('Grade Sheet'!$AE$11='Indicator Weights'!A30,'Grade Sheet'!$AE$16,"")</f>
        <v/>
      </c>
      <c r="P30" t="str">
        <f>IF('Grade Sheet'!$AG$11='Indicator Weights'!A30,'Grade Sheet'!$AG$16,"")</f>
        <v/>
      </c>
      <c r="Q30" t="str">
        <f>IF('Grade Sheet'!$AI$11='Indicator Weights'!A30,'Grade Sheet'!$AI$16,"")</f>
        <v/>
      </c>
      <c r="R30" t="str">
        <f>IF('Grade Sheet'!$AK$11='Indicator Weights'!A30,'Grade Sheet'!$AK$16,"")</f>
        <v/>
      </c>
      <c r="S30" t="str">
        <f>IF('Grade Sheet'!$AM$11='Indicator Weights'!A30,'Grade Sheet'!$AM$16,"")</f>
        <v/>
      </c>
      <c r="T30" t="str">
        <f>IF('Grade Sheet'!$AO$11='Indicator Weights'!A30,'Grade Sheet'!$AO$16,"")</f>
        <v/>
      </c>
      <c r="U30" t="str">
        <f>IF('Grade Sheet'!$AQ$11='Indicator Weights'!A30,'Grade Sheet'!$AQ$16,"")</f>
        <v/>
      </c>
      <c r="V30" t="str">
        <f t="shared" si="0"/>
        <v/>
      </c>
    </row>
    <row r="31" spans="1:22" x14ac:dyDescent="0.35">
      <c r="A31" s="17" t="s">
        <v>86</v>
      </c>
      <c r="B31" t="str">
        <f>IF('Grade Sheet'!$E$11='Indicator Weights'!A31,'Grade Sheet'!$E$16,"")</f>
        <v/>
      </c>
      <c r="C31" t="str">
        <f>IF('Grade Sheet'!$G$11='Indicator Weights'!A31,'Grade Sheet'!$G$16,"")</f>
        <v/>
      </c>
      <c r="D31" t="str">
        <f>IF('Grade Sheet'!$I$11='Indicator Weights'!A31,'Grade Sheet'!$I$16,"")</f>
        <v/>
      </c>
      <c r="E31" t="str">
        <f>IF('Grade Sheet'!$K$11='Indicator Weights'!A31,'Grade Sheet'!$K$16,"")</f>
        <v/>
      </c>
      <c r="F31" t="str">
        <f>IF('Grade Sheet'!$M$11='Indicator Weights'!A31,'Grade Sheet'!$M$16,"")</f>
        <v/>
      </c>
      <c r="G31" t="str">
        <f>IF('Grade Sheet'!$O$11='Indicator Weights'!A31,'Grade Sheet'!$O$16,"")</f>
        <v/>
      </c>
      <c r="H31" t="str">
        <f>IF('Grade Sheet'!$Q$11='Indicator Weights'!A31,'Grade Sheet'!$Q$16,"")</f>
        <v/>
      </c>
      <c r="I31" t="str">
        <f>IF('Grade Sheet'!$S$11='Indicator Weights'!A31,'Grade Sheet'!$S$16,"")</f>
        <v/>
      </c>
      <c r="J31" t="str">
        <f>IF('Grade Sheet'!$U$11='Indicator Weights'!A31,'Grade Sheet'!$U$16,"")</f>
        <v/>
      </c>
      <c r="K31" t="str">
        <f>IF('Grade Sheet'!$W$11='Indicator Weights'!A31,'Grade Sheet'!$W$16,"")</f>
        <v/>
      </c>
      <c r="L31" t="str">
        <f>IF('Grade Sheet'!$Y$11='Indicator Weights'!A31,'Grade Sheet'!$Y$16,"")</f>
        <v/>
      </c>
      <c r="M31" t="str">
        <f>IF('Grade Sheet'!$AA$11='Indicator Weights'!A31,'Grade Sheet'!$AA$16,"")</f>
        <v/>
      </c>
      <c r="N31" t="str">
        <f>IF('Grade Sheet'!$AC$11='Indicator Weights'!A31,'Grade Sheet'!$AC$16,"")</f>
        <v/>
      </c>
      <c r="O31" t="str">
        <f>IF('Grade Sheet'!$AE$11='Indicator Weights'!A31,'Grade Sheet'!$AE$16,"")</f>
        <v/>
      </c>
      <c r="P31" t="str">
        <f>IF('Grade Sheet'!$AG$11='Indicator Weights'!A31,'Grade Sheet'!$AG$16,"")</f>
        <v/>
      </c>
      <c r="Q31" t="str">
        <f>IF('Grade Sheet'!$AI$11='Indicator Weights'!A31,'Grade Sheet'!$AI$16,"")</f>
        <v/>
      </c>
      <c r="R31" t="str">
        <f>IF('Grade Sheet'!$AK$11='Indicator Weights'!A31,'Grade Sheet'!$AK$16,"")</f>
        <v/>
      </c>
      <c r="S31" t="str">
        <f>IF('Grade Sheet'!$AM$11='Indicator Weights'!A31,'Grade Sheet'!$AM$16,"")</f>
        <v/>
      </c>
      <c r="T31" t="str">
        <f>IF('Grade Sheet'!$AO$11='Indicator Weights'!A31,'Grade Sheet'!$AO$16,"")</f>
        <v/>
      </c>
      <c r="U31" t="str">
        <f>IF('Grade Sheet'!$AQ$11='Indicator Weights'!A31,'Grade Sheet'!$AQ$16,"")</f>
        <v/>
      </c>
      <c r="V31" t="str">
        <f t="shared" si="0"/>
        <v/>
      </c>
    </row>
    <row r="32" spans="1:22" x14ac:dyDescent="0.35">
      <c r="A32" s="17" t="s">
        <v>87</v>
      </c>
      <c r="B32" t="str">
        <f>IF('Grade Sheet'!$E$11='Indicator Weights'!A32,'Grade Sheet'!$E$16,"")</f>
        <v/>
      </c>
      <c r="C32" t="str">
        <f>IF('Grade Sheet'!$G$11='Indicator Weights'!A32,'Grade Sheet'!$G$16,"")</f>
        <v/>
      </c>
      <c r="D32" t="str">
        <f>IF('Grade Sheet'!$I$11='Indicator Weights'!A32,'Grade Sheet'!$I$16,"")</f>
        <v/>
      </c>
      <c r="E32" t="str">
        <f>IF('Grade Sheet'!$K$11='Indicator Weights'!A32,'Grade Sheet'!$K$16,"")</f>
        <v/>
      </c>
      <c r="F32" t="str">
        <f>IF('Grade Sheet'!$M$11='Indicator Weights'!A32,'Grade Sheet'!$M$16,"")</f>
        <v/>
      </c>
      <c r="G32" t="str">
        <f>IF('Grade Sheet'!$O$11='Indicator Weights'!A32,'Grade Sheet'!$O$16,"")</f>
        <v/>
      </c>
      <c r="H32" t="str">
        <f>IF('Grade Sheet'!$Q$11='Indicator Weights'!A32,'Grade Sheet'!$Q$16,"")</f>
        <v/>
      </c>
      <c r="I32" t="str">
        <f>IF('Grade Sheet'!$S$11='Indicator Weights'!A32,'Grade Sheet'!$S$16,"")</f>
        <v/>
      </c>
      <c r="J32" t="str">
        <f>IF('Grade Sheet'!$U$11='Indicator Weights'!A32,'Grade Sheet'!$U$16,"")</f>
        <v/>
      </c>
      <c r="K32" t="str">
        <f>IF('Grade Sheet'!$W$11='Indicator Weights'!A32,'Grade Sheet'!$W$16,"")</f>
        <v/>
      </c>
      <c r="L32" t="str">
        <f>IF('Grade Sheet'!$Y$11='Indicator Weights'!A32,'Grade Sheet'!$Y$16,"")</f>
        <v/>
      </c>
      <c r="M32" t="str">
        <f>IF('Grade Sheet'!$AA$11='Indicator Weights'!A32,'Grade Sheet'!$AA$16,"")</f>
        <v/>
      </c>
      <c r="N32" t="str">
        <f>IF('Grade Sheet'!$AC$11='Indicator Weights'!A32,'Grade Sheet'!$AC$16,"")</f>
        <v/>
      </c>
      <c r="O32" t="str">
        <f>IF('Grade Sheet'!$AE$11='Indicator Weights'!A32,'Grade Sheet'!$AE$16,"")</f>
        <v/>
      </c>
      <c r="P32" t="str">
        <f>IF('Grade Sheet'!$AG$11='Indicator Weights'!A32,'Grade Sheet'!$AG$16,"")</f>
        <v/>
      </c>
      <c r="Q32" t="str">
        <f>IF('Grade Sheet'!$AI$11='Indicator Weights'!A32,'Grade Sheet'!$AI$16,"")</f>
        <v/>
      </c>
      <c r="R32" t="str">
        <f>IF('Grade Sheet'!$AK$11='Indicator Weights'!A32,'Grade Sheet'!$AK$16,"")</f>
        <v/>
      </c>
      <c r="S32" t="str">
        <f>IF('Grade Sheet'!$AM$11='Indicator Weights'!A32,'Grade Sheet'!$AM$16,"")</f>
        <v/>
      </c>
      <c r="T32" t="str">
        <f>IF('Grade Sheet'!$AO$11='Indicator Weights'!A32,'Grade Sheet'!$AO$16,"")</f>
        <v/>
      </c>
      <c r="U32" t="str">
        <f>IF('Grade Sheet'!$AQ$11='Indicator Weights'!A32,'Grade Sheet'!$AQ$16,"")</f>
        <v/>
      </c>
      <c r="V32" t="str">
        <f t="shared" si="0"/>
        <v/>
      </c>
    </row>
    <row r="33" spans="1:22" x14ac:dyDescent="0.35">
      <c r="A33" s="17" t="s">
        <v>88</v>
      </c>
      <c r="B33" t="str">
        <f>IF('Grade Sheet'!$E$11='Indicator Weights'!A33,'Grade Sheet'!$E$16,"")</f>
        <v/>
      </c>
      <c r="C33" t="str">
        <f>IF('Grade Sheet'!$G$11='Indicator Weights'!A33,'Grade Sheet'!$G$16,"")</f>
        <v/>
      </c>
      <c r="D33" t="str">
        <f>IF('Grade Sheet'!$I$11='Indicator Weights'!A33,'Grade Sheet'!$I$16,"")</f>
        <v/>
      </c>
      <c r="E33" t="str">
        <f>IF('Grade Sheet'!$K$11='Indicator Weights'!A33,'Grade Sheet'!$K$16,"")</f>
        <v/>
      </c>
      <c r="F33" t="str">
        <f>IF('Grade Sheet'!$M$11='Indicator Weights'!A33,'Grade Sheet'!$M$16,"")</f>
        <v/>
      </c>
      <c r="G33" t="str">
        <f>IF('Grade Sheet'!$O$11='Indicator Weights'!A33,'Grade Sheet'!$O$16,"")</f>
        <v/>
      </c>
      <c r="H33" t="str">
        <f>IF('Grade Sheet'!$Q$11='Indicator Weights'!A33,'Grade Sheet'!$Q$16,"")</f>
        <v/>
      </c>
      <c r="I33" t="str">
        <f>IF('Grade Sheet'!$S$11='Indicator Weights'!A33,'Grade Sheet'!$S$16,"")</f>
        <v/>
      </c>
      <c r="J33" t="str">
        <f>IF('Grade Sheet'!$U$11='Indicator Weights'!A33,'Grade Sheet'!$U$16,"")</f>
        <v/>
      </c>
      <c r="K33" t="str">
        <f>IF('Grade Sheet'!$W$11='Indicator Weights'!A33,'Grade Sheet'!$W$16,"")</f>
        <v/>
      </c>
      <c r="L33" t="str">
        <f>IF('Grade Sheet'!$Y$11='Indicator Weights'!A33,'Grade Sheet'!$Y$16,"")</f>
        <v/>
      </c>
      <c r="M33" t="str">
        <f>IF('Grade Sheet'!$AA$11='Indicator Weights'!A33,'Grade Sheet'!$AA$16,"")</f>
        <v/>
      </c>
      <c r="N33" t="str">
        <f>IF('Grade Sheet'!$AC$11='Indicator Weights'!A33,'Grade Sheet'!$AC$16,"")</f>
        <v/>
      </c>
      <c r="O33" t="str">
        <f>IF('Grade Sheet'!$AE$11='Indicator Weights'!A33,'Grade Sheet'!$AE$16,"")</f>
        <v/>
      </c>
      <c r="P33" t="str">
        <f>IF('Grade Sheet'!$AG$11='Indicator Weights'!A33,'Grade Sheet'!$AG$16,"")</f>
        <v/>
      </c>
      <c r="Q33" t="str">
        <f>IF('Grade Sheet'!$AI$11='Indicator Weights'!A33,'Grade Sheet'!$AI$16,"")</f>
        <v/>
      </c>
      <c r="R33" t="str">
        <f>IF('Grade Sheet'!$AK$11='Indicator Weights'!A33,'Grade Sheet'!$AK$16,"")</f>
        <v/>
      </c>
      <c r="S33" t="str">
        <f>IF('Grade Sheet'!$AM$11='Indicator Weights'!A33,'Grade Sheet'!$AM$16,"")</f>
        <v/>
      </c>
      <c r="T33" t="str">
        <f>IF('Grade Sheet'!$AO$11='Indicator Weights'!A33,'Grade Sheet'!$AO$16,"")</f>
        <v/>
      </c>
      <c r="U33" t="str">
        <f>IF('Grade Sheet'!$AQ$11='Indicator Weights'!A33,'Grade Sheet'!$AQ$16,"")</f>
        <v/>
      </c>
      <c r="V33" t="str">
        <f t="shared" si="0"/>
        <v/>
      </c>
    </row>
    <row r="34" spans="1:22" x14ac:dyDescent="0.35">
      <c r="A34" s="17" t="s">
        <v>89</v>
      </c>
      <c r="B34" t="str">
        <f>IF('Grade Sheet'!$E$11='Indicator Weights'!A34,'Grade Sheet'!$E$16,"")</f>
        <v/>
      </c>
      <c r="C34" t="str">
        <f>IF('Grade Sheet'!$G$11='Indicator Weights'!A34,'Grade Sheet'!$G$16,"")</f>
        <v/>
      </c>
      <c r="D34" t="str">
        <f>IF('Grade Sheet'!$I$11='Indicator Weights'!A34,'Grade Sheet'!$I$16,"")</f>
        <v/>
      </c>
      <c r="E34" t="str">
        <f>IF('Grade Sheet'!$K$11='Indicator Weights'!A34,'Grade Sheet'!$K$16,"")</f>
        <v/>
      </c>
      <c r="F34" t="str">
        <f>IF('Grade Sheet'!$M$11='Indicator Weights'!A34,'Grade Sheet'!$M$16,"")</f>
        <v/>
      </c>
      <c r="G34" t="str">
        <f>IF('Grade Sheet'!$O$11='Indicator Weights'!A34,'Grade Sheet'!$O$16,"")</f>
        <v/>
      </c>
      <c r="H34" t="str">
        <f>IF('Grade Sheet'!$Q$11='Indicator Weights'!A34,'Grade Sheet'!$Q$16,"")</f>
        <v/>
      </c>
      <c r="I34" t="str">
        <f>IF('Grade Sheet'!$S$11='Indicator Weights'!A34,'Grade Sheet'!$S$16,"")</f>
        <v/>
      </c>
      <c r="J34" t="str">
        <f>IF('Grade Sheet'!$U$11='Indicator Weights'!A34,'Grade Sheet'!$U$16,"")</f>
        <v/>
      </c>
      <c r="K34" t="str">
        <f>IF('Grade Sheet'!$W$11='Indicator Weights'!A34,'Grade Sheet'!$W$16,"")</f>
        <v/>
      </c>
      <c r="L34" t="str">
        <f>IF('Grade Sheet'!$Y$11='Indicator Weights'!A34,'Grade Sheet'!$Y$16,"")</f>
        <v/>
      </c>
      <c r="M34" t="str">
        <f>IF('Grade Sheet'!$AA$11='Indicator Weights'!A34,'Grade Sheet'!$AA$16,"")</f>
        <v/>
      </c>
      <c r="N34" t="str">
        <f>IF('Grade Sheet'!$AC$11='Indicator Weights'!A34,'Grade Sheet'!$AC$16,"")</f>
        <v/>
      </c>
      <c r="O34" t="str">
        <f>IF('Grade Sheet'!$AE$11='Indicator Weights'!A34,'Grade Sheet'!$AE$16,"")</f>
        <v/>
      </c>
      <c r="P34" t="str">
        <f>IF('Grade Sheet'!$AG$11='Indicator Weights'!A34,'Grade Sheet'!$AG$16,"")</f>
        <v/>
      </c>
      <c r="Q34" t="str">
        <f>IF('Grade Sheet'!$AI$11='Indicator Weights'!A34,'Grade Sheet'!$AI$16,"")</f>
        <v/>
      </c>
      <c r="R34" t="str">
        <f>IF('Grade Sheet'!$AK$11='Indicator Weights'!A34,'Grade Sheet'!$AK$16,"")</f>
        <v/>
      </c>
      <c r="S34" t="str">
        <f>IF('Grade Sheet'!$AM$11='Indicator Weights'!A34,'Grade Sheet'!$AM$16,"")</f>
        <v/>
      </c>
      <c r="T34" t="str">
        <f>IF('Grade Sheet'!$AO$11='Indicator Weights'!A34,'Grade Sheet'!$AO$16,"")</f>
        <v/>
      </c>
      <c r="U34" t="str">
        <f>IF('Grade Sheet'!$AQ$11='Indicator Weights'!A34,'Grade Sheet'!$AQ$16,"")</f>
        <v/>
      </c>
      <c r="V34" t="str">
        <f t="shared" si="0"/>
        <v/>
      </c>
    </row>
    <row r="35" spans="1:22" x14ac:dyDescent="0.35">
      <c r="A35" s="17" t="s">
        <v>90</v>
      </c>
      <c r="B35" t="str">
        <f>IF('Grade Sheet'!$E$11='Indicator Weights'!A35,'Grade Sheet'!$E$16,"")</f>
        <v/>
      </c>
      <c r="C35" t="str">
        <f>IF('Grade Sheet'!$G$11='Indicator Weights'!A35,'Grade Sheet'!$G$16,"")</f>
        <v/>
      </c>
      <c r="D35" t="str">
        <f>IF('Grade Sheet'!$I$11='Indicator Weights'!A35,'Grade Sheet'!$I$16,"")</f>
        <v/>
      </c>
      <c r="E35" t="str">
        <f>IF('Grade Sheet'!$K$11='Indicator Weights'!A35,'Grade Sheet'!$K$16,"")</f>
        <v/>
      </c>
      <c r="F35" t="str">
        <f>IF('Grade Sheet'!$M$11='Indicator Weights'!A35,'Grade Sheet'!$M$16,"")</f>
        <v/>
      </c>
      <c r="G35" t="str">
        <f>IF('Grade Sheet'!$O$11='Indicator Weights'!A35,'Grade Sheet'!$O$16,"")</f>
        <v/>
      </c>
      <c r="H35" t="str">
        <f>IF('Grade Sheet'!$Q$11='Indicator Weights'!A35,'Grade Sheet'!$Q$16,"")</f>
        <v/>
      </c>
      <c r="I35" t="str">
        <f>IF('Grade Sheet'!$S$11='Indicator Weights'!A35,'Grade Sheet'!$S$16,"")</f>
        <v/>
      </c>
      <c r="J35" t="str">
        <f>IF('Grade Sheet'!$U$11='Indicator Weights'!A35,'Grade Sheet'!$U$16,"")</f>
        <v/>
      </c>
      <c r="K35" t="str">
        <f>IF('Grade Sheet'!$W$11='Indicator Weights'!A35,'Grade Sheet'!$W$16,"")</f>
        <v/>
      </c>
      <c r="L35" t="str">
        <f>IF('Grade Sheet'!$Y$11='Indicator Weights'!A35,'Grade Sheet'!$Y$16,"")</f>
        <v/>
      </c>
      <c r="M35" t="str">
        <f>IF('Grade Sheet'!$AA$11='Indicator Weights'!A35,'Grade Sheet'!$AA$16,"")</f>
        <v/>
      </c>
      <c r="N35" t="str">
        <f>IF('Grade Sheet'!$AC$11='Indicator Weights'!A35,'Grade Sheet'!$AC$16,"")</f>
        <v/>
      </c>
      <c r="O35" t="str">
        <f>IF('Grade Sheet'!$AE$11='Indicator Weights'!A35,'Grade Sheet'!$AE$16,"")</f>
        <v/>
      </c>
      <c r="P35" t="str">
        <f>IF('Grade Sheet'!$AG$11='Indicator Weights'!A35,'Grade Sheet'!$AG$16,"")</f>
        <v/>
      </c>
      <c r="Q35" t="str">
        <f>IF('Grade Sheet'!$AI$11='Indicator Weights'!A35,'Grade Sheet'!$AI$16,"")</f>
        <v/>
      </c>
      <c r="R35" t="str">
        <f>IF('Grade Sheet'!$AK$11='Indicator Weights'!A35,'Grade Sheet'!$AK$16,"")</f>
        <v/>
      </c>
      <c r="S35" t="str">
        <f>IF('Grade Sheet'!$AM$11='Indicator Weights'!A35,'Grade Sheet'!$AM$16,"")</f>
        <v/>
      </c>
      <c r="T35" t="str">
        <f>IF('Grade Sheet'!$AO$11='Indicator Weights'!A35,'Grade Sheet'!$AO$16,"")</f>
        <v/>
      </c>
      <c r="U35" t="str">
        <f>IF('Grade Sheet'!$AQ$11='Indicator Weights'!A35,'Grade Sheet'!$AQ$16,"")</f>
        <v/>
      </c>
      <c r="V35" t="str">
        <f t="shared" si="0"/>
        <v/>
      </c>
    </row>
    <row r="36" spans="1:22" x14ac:dyDescent="0.35">
      <c r="A36" s="17" t="s">
        <v>91</v>
      </c>
      <c r="B36" t="str">
        <f>IF('Grade Sheet'!$E$11='Indicator Weights'!A36,'Grade Sheet'!$E$16,"")</f>
        <v/>
      </c>
      <c r="C36" t="str">
        <f>IF('Grade Sheet'!$G$11='Indicator Weights'!A36,'Grade Sheet'!$G$16,"")</f>
        <v/>
      </c>
      <c r="D36" t="str">
        <f>IF('Grade Sheet'!$I$11='Indicator Weights'!A36,'Grade Sheet'!$I$16,"")</f>
        <v/>
      </c>
      <c r="E36" t="str">
        <f>IF('Grade Sheet'!$K$11='Indicator Weights'!A36,'Grade Sheet'!$K$16,"")</f>
        <v/>
      </c>
      <c r="F36" t="str">
        <f>IF('Grade Sheet'!$M$11='Indicator Weights'!A36,'Grade Sheet'!$M$16,"")</f>
        <v/>
      </c>
      <c r="G36" t="str">
        <f>IF('Grade Sheet'!$O$11='Indicator Weights'!A36,'Grade Sheet'!$O$16,"")</f>
        <v/>
      </c>
      <c r="H36" t="str">
        <f>IF('Grade Sheet'!$Q$11='Indicator Weights'!A36,'Grade Sheet'!$Q$16,"")</f>
        <v/>
      </c>
      <c r="I36" t="str">
        <f>IF('Grade Sheet'!$S$11='Indicator Weights'!A36,'Grade Sheet'!$S$16,"")</f>
        <v/>
      </c>
      <c r="J36" t="str">
        <f>IF('Grade Sheet'!$U$11='Indicator Weights'!A36,'Grade Sheet'!$U$16,"")</f>
        <v/>
      </c>
      <c r="K36" t="str">
        <f>IF('Grade Sheet'!$W$11='Indicator Weights'!A36,'Grade Sheet'!$W$16,"")</f>
        <v/>
      </c>
      <c r="L36" t="str">
        <f>IF('Grade Sheet'!$Y$11='Indicator Weights'!A36,'Grade Sheet'!$Y$16,"")</f>
        <v/>
      </c>
      <c r="M36" t="str">
        <f>IF('Grade Sheet'!$AA$11='Indicator Weights'!A36,'Grade Sheet'!$AA$16,"")</f>
        <v/>
      </c>
      <c r="N36" t="str">
        <f>IF('Grade Sheet'!$AC$11='Indicator Weights'!A36,'Grade Sheet'!$AC$16,"")</f>
        <v/>
      </c>
      <c r="O36" t="str">
        <f>IF('Grade Sheet'!$AE$11='Indicator Weights'!A36,'Grade Sheet'!$AE$16,"")</f>
        <v/>
      </c>
      <c r="P36" t="str">
        <f>IF('Grade Sheet'!$AG$11='Indicator Weights'!A36,'Grade Sheet'!$AG$16,"")</f>
        <v/>
      </c>
      <c r="Q36" t="str">
        <f>IF('Grade Sheet'!$AI$11='Indicator Weights'!A36,'Grade Sheet'!$AI$16,"")</f>
        <v/>
      </c>
      <c r="R36" t="str">
        <f>IF('Grade Sheet'!$AK$11='Indicator Weights'!A36,'Grade Sheet'!$AK$16,"")</f>
        <v/>
      </c>
      <c r="S36" t="str">
        <f>IF('Grade Sheet'!$AM$11='Indicator Weights'!A36,'Grade Sheet'!$AM$16,"")</f>
        <v/>
      </c>
      <c r="T36" t="str">
        <f>IF('Grade Sheet'!$AO$11='Indicator Weights'!A36,'Grade Sheet'!$AO$16,"")</f>
        <v/>
      </c>
      <c r="U36" t="str">
        <f>IF('Grade Sheet'!$AQ$11='Indicator Weights'!A36,'Grade Sheet'!$AQ$16,"")</f>
        <v/>
      </c>
      <c r="V36" t="str">
        <f t="shared" si="0"/>
        <v/>
      </c>
    </row>
    <row r="37" spans="1:22" x14ac:dyDescent="0.35">
      <c r="A37" s="17" t="s">
        <v>92</v>
      </c>
      <c r="B37" t="str">
        <f>IF('Grade Sheet'!$E$11='Indicator Weights'!A37,'Grade Sheet'!$E$16,"")</f>
        <v/>
      </c>
      <c r="C37" t="str">
        <f>IF('Grade Sheet'!$G$11='Indicator Weights'!A37,'Grade Sheet'!$G$16,"")</f>
        <v/>
      </c>
      <c r="D37" t="str">
        <f>IF('Grade Sheet'!$I$11='Indicator Weights'!A37,'Grade Sheet'!$I$16,"")</f>
        <v/>
      </c>
      <c r="E37" t="str">
        <f>IF('Grade Sheet'!$K$11='Indicator Weights'!A37,'Grade Sheet'!$K$16,"")</f>
        <v/>
      </c>
      <c r="F37" t="str">
        <f>IF('Grade Sheet'!$M$11='Indicator Weights'!A37,'Grade Sheet'!$M$16,"")</f>
        <v/>
      </c>
      <c r="G37" t="str">
        <f>IF('Grade Sheet'!$O$11='Indicator Weights'!A37,'Grade Sheet'!$O$16,"")</f>
        <v/>
      </c>
      <c r="H37" t="str">
        <f>IF('Grade Sheet'!$Q$11='Indicator Weights'!A37,'Grade Sheet'!$Q$16,"")</f>
        <v/>
      </c>
      <c r="I37" t="str">
        <f>IF('Grade Sheet'!$S$11='Indicator Weights'!A37,'Grade Sheet'!$S$16,"")</f>
        <v/>
      </c>
      <c r="J37" t="str">
        <f>IF('Grade Sheet'!$U$11='Indicator Weights'!A37,'Grade Sheet'!$U$16,"")</f>
        <v/>
      </c>
      <c r="K37" t="str">
        <f>IF('Grade Sheet'!$W$11='Indicator Weights'!A37,'Grade Sheet'!$W$16,"")</f>
        <v/>
      </c>
      <c r="L37" t="str">
        <f>IF('Grade Sheet'!$Y$11='Indicator Weights'!A37,'Grade Sheet'!$Y$16,"")</f>
        <v/>
      </c>
      <c r="M37" t="str">
        <f>IF('Grade Sheet'!$AA$11='Indicator Weights'!A37,'Grade Sheet'!$AA$16,"")</f>
        <v/>
      </c>
      <c r="N37" t="str">
        <f>IF('Grade Sheet'!$AC$11='Indicator Weights'!A37,'Grade Sheet'!$AC$16,"")</f>
        <v/>
      </c>
      <c r="O37" t="str">
        <f>IF('Grade Sheet'!$AE$11='Indicator Weights'!A37,'Grade Sheet'!$AE$16,"")</f>
        <v/>
      </c>
      <c r="P37" t="str">
        <f>IF('Grade Sheet'!$AG$11='Indicator Weights'!A37,'Grade Sheet'!$AG$16,"")</f>
        <v/>
      </c>
      <c r="Q37" t="str">
        <f>IF('Grade Sheet'!$AI$11='Indicator Weights'!A37,'Grade Sheet'!$AI$16,"")</f>
        <v/>
      </c>
      <c r="R37" t="str">
        <f>IF('Grade Sheet'!$AK$11='Indicator Weights'!A37,'Grade Sheet'!$AK$16,"")</f>
        <v/>
      </c>
      <c r="S37" t="str">
        <f>IF('Grade Sheet'!$AM$11='Indicator Weights'!A37,'Grade Sheet'!$AM$16,"")</f>
        <v/>
      </c>
      <c r="T37" t="str">
        <f>IF('Grade Sheet'!$AO$11='Indicator Weights'!A37,'Grade Sheet'!$AO$16,"")</f>
        <v/>
      </c>
      <c r="U37" t="str">
        <f>IF('Grade Sheet'!$AQ$11='Indicator Weights'!A37,'Grade Sheet'!$AQ$16,"")</f>
        <v/>
      </c>
      <c r="V37" t="str">
        <f t="shared" si="0"/>
        <v/>
      </c>
    </row>
    <row r="38" spans="1:22" x14ac:dyDescent="0.35">
      <c r="A38" s="17" t="s">
        <v>93</v>
      </c>
      <c r="B38" t="str">
        <f>IF('Grade Sheet'!$E$11='Indicator Weights'!A38,'Grade Sheet'!$E$16,"")</f>
        <v/>
      </c>
      <c r="C38" t="str">
        <f>IF('Grade Sheet'!$G$11='Indicator Weights'!A38,'Grade Sheet'!$G$16,"")</f>
        <v/>
      </c>
      <c r="D38" t="str">
        <f>IF('Grade Sheet'!$I$11='Indicator Weights'!A38,'Grade Sheet'!$I$16,"")</f>
        <v/>
      </c>
      <c r="E38" t="str">
        <f>IF('Grade Sheet'!$K$11='Indicator Weights'!A38,'Grade Sheet'!$K$16,"")</f>
        <v/>
      </c>
      <c r="F38" t="str">
        <f>IF('Grade Sheet'!$M$11='Indicator Weights'!A38,'Grade Sheet'!$M$16,"")</f>
        <v/>
      </c>
      <c r="G38" t="str">
        <f>IF('Grade Sheet'!$O$11='Indicator Weights'!A38,'Grade Sheet'!$O$16,"")</f>
        <v/>
      </c>
      <c r="H38" t="str">
        <f>IF('Grade Sheet'!$Q$11='Indicator Weights'!A38,'Grade Sheet'!$Q$16,"")</f>
        <v/>
      </c>
      <c r="I38" t="str">
        <f>IF('Grade Sheet'!$S$11='Indicator Weights'!A38,'Grade Sheet'!$S$16,"")</f>
        <v/>
      </c>
      <c r="J38" t="str">
        <f>IF('Grade Sheet'!$U$11='Indicator Weights'!A38,'Grade Sheet'!$U$16,"")</f>
        <v/>
      </c>
      <c r="K38" t="str">
        <f>IF('Grade Sheet'!$W$11='Indicator Weights'!A38,'Grade Sheet'!$W$16,"")</f>
        <v/>
      </c>
      <c r="L38" t="str">
        <f>IF('Grade Sheet'!$Y$11='Indicator Weights'!A38,'Grade Sheet'!$Y$16,"")</f>
        <v/>
      </c>
      <c r="M38" t="str">
        <f>IF('Grade Sheet'!$AA$11='Indicator Weights'!A38,'Grade Sheet'!$AA$16,"")</f>
        <v/>
      </c>
      <c r="N38" t="str">
        <f>IF('Grade Sheet'!$AC$11='Indicator Weights'!A38,'Grade Sheet'!$AC$16,"")</f>
        <v/>
      </c>
      <c r="O38" t="str">
        <f>IF('Grade Sheet'!$AE$11='Indicator Weights'!A38,'Grade Sheet'!$AE$16,"")</f>
        <v/>
      </c>
      <c r="P38" t="str">
        <f>IF('Grade Sheet'!$AG$11='Indicator Weights'!A38,'Grade Sheet'!$AG$16,"")</f>
        <v/>
      </c>
      <c r="Q38" t="str">
        <f>IF('Grade Sheet'!$AI$11='Indicator Weights'!A38,'Grade Sheet'!$AI$16,"")</f>
        <v/>
      </c>
      <c r="R38" t="str">
        <f>IF('Grade Sheet'!$AK$11='Indicator Weights'!A38,'Grade Sheet'!$AK$16,"")</f>
        <v/>
      </c>
      <c r="S38" t="str">
        <f>IF('Grade Sheet'!$AM$11='Indicator Weights'!A38,'Grade Sheet'!$AM$16,"")</f>
        <v/>
      </c>
      <c r="T38" t="str">
        <f>IF('Grade Sheet'!$AO$11='Indicator Weights'!A38,'Grade Sheet'!$AO$16,"")</f>
        <v/>
      </c>
      <c r="U38" t="str">
        <f>IF('Grade Sheet'!$AQ$11='Indicator Weights'!A38,'Grade Sheet'!$AQ$16,"")</f>
        <v/>
      </c>
      <c r="V38" t="str">
        <f t="shared" si="0"/>
        <v/>
      </c>
    </row>
    <row r="39" spans="1:22" x14ac:dyDescent="0.35">
      <c r="A39" s="17" t="s">
        <v>94</v>
      </c>
      <c r="B39" t="str">
        <f>IF('Grade Sheet'!$E$11='Indicator Weights'!A39,'Grade Sheet'!$E$16,"")</f>
        <v/>
      </c>
      <c r="C39" t="str">
        <f>IF('Grade Sheet'!$G$11='Indicator Weights'!A39,'Grade Sheet'!$G$16,"")</f>
        <v/>
      </c>
      <c r="D39" t="str">
        <f>IF('Grade Sheet'!$I$11='Indicator Weights'!A39,'Grade Sheet'!$I$16,"")</f>
        <v/>
      </c>
      <c r="E39" t="str">
        <f>IF('Grade Sheet'!$K$11='Indicator Weights'!A39,'Grade Sheet'!$K$16,"")</f>
        <v/>
      </c>
      <c r="F39" t="str">
        <f>IF('Grade Sheet'!$M$11='Indicator Weights'!A39,'Grade Sheet'!$M$16,"")</f>
        <v/>
      </c>
      <c r="G39" t="str">
        <f>IF('Grade Sheet'!$O$11='Indicator Weights'!A39,'Grade Sheet'!$O$16,"")</f>
        <v/>
      </c>
      <c r="H39" t="str">
        <f>IF('Grade Sheet'!$Q$11='Indicator Weights'!A39,'Grade Sheet'!$Q$16,"")</f>
        <v/>
      </c>
      <c r="I39" t="str">
        <f>IF('Grade Sheet'!$S$11='Indicator Weights'!A39,'Grade Sheet'!$S$16,"")</f>
        <v/>
      </c>
      <c r="J39" t="str">
        <f>IF('Grade Sheet'!$U$11='Indicator Weights'!A39,'Grade Sheet'!$U$16,"")</f>
        <v/>
      </c>
      <c r="K39" t="str">
        <f>IF('Grade Sheet'!$W$11='Indicator Weights'!A39,'Grade Sheet'!$W$16,"")</f>
        <v/>
      </c>
      <c r="L39" t="str">
        <f>IF('Grade Sheet'!$Y$11='Indicator Weights'!A39,'Grade Sheet'!$Y$16,"")</f>
        <v/>
      </c>
      <c r="M39" t="str">
        <f>IF('Grade Sheet'!$AA$11='Indicator Weights'!A39,'Grade Sheet'!$AA$16,"")</f>
        <v/>
      </c>
      <c r="N39" t="str">
        <f>IF('Grade Sheet'!$AC$11='Indicator Weights'!A39,'Grade Sheet'!$AC$16,"")</f>
        <v/>
      </c>
      <c r="O39" t="str">
        <f>IF('Grade Sheet'!$AE$11='Indicator Weights'!A39,'Grade Sheet'!$AE$16,"")</f>
        <v/>
      </c>
      <c r="P39" t="str">
        <f>IF('Grade Sheet'!$AG$11='Indicator Weights'!A39,'Grade Sheet'!$AG$16,"")</f>
        <v/>
      </c>
      <c r="Q39" t="str">
        <f>IF('Grade Sheet'!$AI$11='Indicator Weights'!A39,'Grade Sheet'!$AI$16,"")</f>
        <v/>
      </c>
      <c r="R39" t="str">
        <f>IF('Grade Sheet'!$AK$11='Indicator Weights'!A39,'Grade Sheet'!$AK$16,"")</f>
        <v/>
      </c>
      <c r="S39" t="str">
        <f>IF('Grade Sheet'!$AM$11='Indicator Weights'!A39,'Grade Sheet'!$AM$16,"")</f>
        <v/>
      </c>
      <c r="T39" t="str">
        <f>IF('Grade Sheet'!$AO$11='Indicator Weights'!A39,'Grade Sheet'!$AO$16,"")</f>
        <v/>
      </c>
      <c r="U39" t="str">
        <f>IF('Grade Sheet'!$AQ$11='Indicator Weights'!A39,'Grade Sheet'!$AQ$16,"")</f>
        <v/>
      </c>
      <c r="V39" t="str">
        <f t="shared" si="0"/>
        <v/>
      </c>
    </row>
    <row r="40" spans="1:22" x14ac:dyDescent="0.35">
      <c r="A40" s="17" t="s">
        <v>95</v>
      </c>
      <c r="B40" t="str">
        <f>IF('Grade Sheet'!$E$11='Indicator Weights'!A40,'Grade Sheet'!$E$16,"")</f>
        <v/>
      </c>
      <c r="C40" t="str">
        <f>IF('Grade Sheet'!$G$11='Indicator Weights'!A40,'Grade Sheet'!$G$16,"")</f>
        <v/>
      </c>
      <c r="D40" t="str">
        <f>IF('Grade Sheet'!$I$11='Indicator Weights'!A40,'Grade Sheet'!$I$16,"")</f>
        <v/>
      </c>
      <c r="E40" t="str">
        <f>IF('Grade Sheet'!$K$11='Indicator Weights'!A40,'Grade Sheet'!$K$16,"")</f>
        <v/>
      </c>
      <c r="F40" t="str">
        <f>IF('Grade Sheet'!$M$11='Indicator Weights'!A40,'Grade Sheet'!$M$16,"")</f>
        <v/>
      </c>
      <c r="G40" t="str">
        <f>IF('Grade Sheet'!$O$11='Indicator Weights'!A40,'Grade Sheet'!$O$16,"")</f>
        <v/>
      </c>
      <c r="H40" t="str">
        <f>IF('Grade Sheet'!$Q$11='Indicator Weights'!A40,'Grade Sheet'!$Q$16,"")</f>
        <v/>
      </c>
      <c r="I40" t="str">
        <f>IF('Grade Sheet'!$S$11='Indicator Weights'!A40,'Grade Sheet'!$S$16,"")</f>
        <v/>
      </c>
      <c r="J40" t="str">
        <f>IF('Grade Sheet'!$U$11='Indicator Weights'!A40,'Grade Sheet'!$U$16,"")</f>
        <v/>
      </c>
      <c r="K40" t="str">
        <f>IF('Grade Sheet'!$W$11='Indicator Weights'!A40,'Grade Sheet'!$W$16,"")</f>
        <v/>
      </c>
      <c r="L40" t="str">
        <f>IF('Grade Sheet'!$Y$11='Indicator Weights'!A40,'Grade Sheet'!$Y$16,"")</f>
        <v/>
      </c>
      <c r="M40" t="str">
        <f>IF('Grade Sheet'!$AA$11='Indicator Weights'!A40,'Grade Sheet'!$AA$16,"")</f>
        <v/>
      </c>
      <c r="N40" t="str">
        <f>IF('Grade Sheet'!$AC$11='Indicator Weights'!A40,'Grade Sheet'!$AC$16,"")</f>
        <v/>
      </c>
      <c r="O40" t="str">
        <f>IF('Grade Sheet'!$AE$11='Indicator Weights'!A40,'Grade Sheet'!$AE$16,"")</f>
        <v/>
      </c>
      <c r="P40" t="str">
        <f>IF('Grade Sheet'!$AG$11='Indicator Weights'!A40,'Grade Sheet'!$AG$16,"")</f>
        <v/>
      </c>
      <c r="Q40" t="str">
        <f>IF('Grade Sheet'!$AI$11='Indicator Weights'!A40,'Grade Sheet'!$AI$16,"")</f>
        <v/>
      </c>
      <c r="R40" t="str">
        <f>IF('Grade Sheet'!$AK$11='Indicator Weights'!A40,'Grade Sheet'!$AK$16,"")</f>
        <v/>
      </c>
      <c r="S40" t="str">
        <f>IF('Grade Sheet'!$AM$11='Indicator Weights'!A40,'Grade Sheet'!$AM$16,"")</f>
        <v/>
      </c>
      <c r="T40" t="str">
        <f>IF('Grade Sheet'!$AO$11='Indicator Weights'!A40,'Grade Sheet'!$AO$16,"")</f>
        <v/>
      </c>
      <c r="U40" t="str">
        <f>IF('Grade Sheet'!$AQ$11='Indicator Weights'!A40,'Grade Sheet'!$AQ$16,"")</f>
        <v/>
      </c>
      <c r="V40" t="str">
        <f t="shared" si="0"/>
        <v/>
      </c>
    </row>
    <row r="41" spans="1:22" x14ac:dyDescent="0.35">
      <c r="A41" s="17" t="s">
        <v>96</v>
      </c>
      <c r="B41" t="str">
        <f>IF('Grade Sheet'!$E$11='Indicator Weights'!A41,'Grade Sheet'!$E$16,"")</f>
        <v/>
      </c>
      <c r="C41" t="str">
        <f>IF('Grade Sheet'!$G$11='Indicator Weights'!A41,'Grade Sheet'!$G$16,"")</f>
        <v/>
      </c>
      <c r="D41" t="str">
        <f>IF('Grade Sheet'!$I$11='Indicator Weights'!A41,'Grade Sheet'!$I$16,"")</f>
        <v/>
      </c>
      <c r="E41" t="str">
        <f>IF('Grade Sheet'!$K$11='Indicator Weights'!A41,'Grade Sheet'!$K$16,"")</f>
        <v/>
      </c>
      <c r="F41" t="str">
        <f>IF('Grade Sheet'!$M$11='Indicator Weights'!A41,'Grade Sheet'!$M$16,"")</f>
        <v/>
      </c>
      <c r="G41" t="str">
        <f>IF('Grade Sheet'!$O$11='Indicator Weights'!A41,'Grade Sheet'!$O$16,"")</f>
        <v/>
      </c>
      <c r="H41" t="str">
        <f>IF('Grade Sheet'!$Q$11='Indicator Weights'!A41,'Grade Sheet'!$Q$16,"")</f>
        <v/>
      </c>
      <c r="I41" t="str">
        <f>IF('Grade Sheet'!$S$11='Indicator Weights'!A41,'Grade Sheet'!$S$16,"")</f>
        <v/>
      </c>
      <c r="J41" t="str">
        <f>IF('Grade Sheet'!$U$11='Indicator Weights'!A41,'Grade Sheet'!$U$16,"")</f>
        <v/>
      </c>
      <c r="K41" t="str">
        <f>IF('Grade Sheet'!$W$11='Indicator Weights'!A41,'Grade Sheet'!$W$16,"")</f>
        <v/>
      </c>
      <c r="L41" t="str">
        <f>IF('Grade Sheet'!$Y$11='Indicator Weights'!A41,'Grade Sheet'!$Y$16,"")</f>
        <v/>
      </c>
      <c r="M41" t="str">
        <f>IF('Grade Sheet'!$AA$11='Indicator Weights'!A41,'Grade Sheet'!$AA$16,"")</f>
        <v/>
      </c>
      <c r="N41" t="str">
        <f>IF('Grade Sheet'!$AC$11='Indicator Weights'!A41,'Grade Sheet'!$AC$16,"")</f>
        <v/>
      </c>
      <c r="O41" t="str">
        <f>IF('Grade Sheet'!$AE$11='Indicator Weights'!A41,'Grade Sheet'!$AE$16,"")</f>
        <v/>
      </c>
      <c r="P41" t="str">
        <f>IF('Grade Sheet'!$AG$11='Indicator Weights'!A41,'Grade Sheet'!$AG$16,"")</f>
        <v/>
      </c>
      <c r="Q41" t="str">
        <f>IF('Grade Sheet'!$AI$11='Indicator Weights'!A41,'Grade Sheet'!$AI$16,"")</f>
        <v/>
      </c>
      <c r="R41" t="str">
        <f>IF('Grade Sheet'!$AK$11='Indicator Weights'!A41,'Grade Sheet'!$AK$16,"")</f>
        <v/>
      </c>
      <c r="S41" t="str">
        <f>IF('Grade Sheet'!$AM$11='Indicator Weights'!A41,'Grade Sheet'!$AM$16,"")</f>
        <v/>
      </c>
      <c r="T41" t="str">
        <f>IF('Grade Sheet'!$AO$11='Indicator Weights'!A41,'Grade Sheet'!$AO$16,"")</f>
        <v/>
      </c>
      <c r="U41" t="str">
        <f>IF('Grade Sheet'!$AQ$11='Indicator Weights'!A41,'Grade Sheet'!$AQ$16,"")</f>
        <v/>
      </c>
      <c r="V41" t="str">
        <f t="shared" si="0"/>
        <v/>
      </c>
    </row>
    <row r="42" spans="1:22" x14ac:dyDescent="0.35">
      <c r="A42" s="17" t="s">
        <v>97</v>
      </c>
      <c r="B42" t="str">
        <f>IF('Grade Sheet'!$E$11='Indicator Weights'!A42,'Grade Sheet'!$E$16,"")</f>
        <v/>
      </c>
      <c r="C42" t="str">
        <f>IF('Grade Sheet'!$G$11='Indicator Weights'!A42,'Grade Sheet'!$G$16,"")</f>
        <v/>
      </c>
      <c r="D42" t="str">
        <f>IF('Grade Sheet'!$I$11='Indicator Weights'!A42,'Grade Sheet'!$I$16,"")</f>
        <v/>
      </c>
      <c r="E42" t="str">
        <f>IF('Grade Sheet'!$K$11='Indicator Weights'!A42,'Grade Sheet'!$K$16,"")</f>
        <v/>
      </c>
      <c r="F42" t="str">
        <f>IF('Grade Sheet'!$M$11='Indicator Weights'!A42,'Grade Sheet'!$M$16,"")</f>
        <v/>
      </c>
      <c r="G42" t="str">
        <f>IF('Grade Sheet'!$O$11='Indicator Weights'!A42,'Grade Sheet'!$O$16,"")</f>
        <v/>
      </c>
      <c r="H42" t="str">
        <f>IF('Grade Sheet'!$Q$11='Indicator Weights'!A42,'Grade Sheet'!$Q$16,"")</f>
        <v/>
      </c>
      <c r="I42" t="str">
        <f>IF('Grade Sheet'!$S$11='Indicator Weights'!A42,'Grade Sheet'!$S$16,"")</f>
        <v/>
      </c>
      <c r="J42" t="str">
        <f>IF('Grade Sheet'!$U$11='Indicator Weights'!A42,'Grade Sheet'!$U$16,"")</f>
        <v/>
      </c>
      <c r="K42" t="str">
        <f>IF('Grade Sheet'!$W$11='Indicator Weights'!A42,'Grade Sheet'!$W$16,"")</f>
        <v/>
      </c>
      <c r="L42" t="str">
        <f>IF('Grade Sheet'!$Y$11='Indicator Weights'!A42,'Grade Sheet'!$Y$16,"")</f>
        <v/>
      </c>
      <c r="M42" t="str">
        <f>IF('Grade Sheet'!$AA$11='Indicator Weights'!A42,'Grade Sheet'!$AA$16,"")</f>
        <v/>
      </c>
      <c r="N42" t="str">
        <f>IF('Grade Sheet'!$AC$11='Indicator Weights'!A42,'Grade Sheet'!$AC$16,"")</f>
        <v/>
      </c>
      <c r="O42" t="str">
        <f>IF('Grade Sheet'!$AE$11='Indicator Weights'!A42,'Grade Sheet'!$AE$16,"")</f>
        <v/>
      </c>
      <c r="P42" t="str">
        <f>IF('Grade Sheet'!$AG$11='Indicator Weights'!A42,'Grade Sheet'!$AG$16,"")</f>
        <v/>
      </c>
      <c r="Q42" t="str">
        <f>IF('Grade Sheet'!$AI$11='Indicator Weights'!A42,'Grade Sheet'!$AI$16,"")</f>
        <v/>
      </c>
      <c r="R42" t="str">
        <f>IF('Grade Sheet'!$AK$11='Indicator Weights'!A42,'Grade Sheet'!$AK$16,"")</f>
        <v/>
      </c>
      <c r="S42" t="str">
        <f>IF('Grade Sheet'!$AM$11='Indicator Weights'!A42,'Grade Sheet'!$AM$16,"")</f>
        <v/>
      </c>
      <c r="T42" t="str">
        <f>IF('Grade Sheet'!$AO$11='Indicator Weights'!A42,'Grade Sheet'!$AO$16,"")</f>
        <v/>
      </c>
      <c r="U42" t="str">
        <f>IF('Grade Sheet'!$AQ$11='Indicator Weights'!A42,'Grade Sheet'!$AQ$16,"")</f>
        <v/>
      </c>
      <c r="V42" t="str">
        <f t="shared" si="0"/>
        <v/>
      </c>
    </row>
    <row r="43" spans="1:22" x14ac:dyDescent="0.35">
      <c r="A43" s="17" t="s">
        <v>98</v>
      </c>
      <c r="B43" t="str">
        <f>IF('Grade Sheet'!$E$11='Indicator Weights'!A43,'Grade Sheet'!$E$16,"")</f>
        <v/>
      </c>
      <c r="C43" t="str">
        <f>IF('Grade Sheet'!$G$11='Indicator Weights'!A43,'Grade Sheet'!$G$16,"")</f>
        <v/>
      </c>
      <c r="D43" t="str">
        <f>IF('Grade Sheet'!$I$11='Indicator Weights'!A43,'Grade Sheet'!$I$16,"")</f>
        <v/>
      </c>
      <c r="E43" t="str">
        <f>IF('Grade Sheet'!$K$11='Indicator Weights'!A43,'Grade Sheet'!$K$16,"")</f>
        <v/>
      </c>
      <c r="F43" t="str">
        <f>IF('Grade Sheet'!$M$11='Indicator Weights'!A43,'Grade Sheet'!$M$16,"")</f>
        <v/>
      </c>
      <c r="G43" t="str">
        <f>IF('Grade Sheet'!$O$11='Indicator Weights'!A43,'Grade Sheet'!$O$16,"")</f>
        <v/>
      </c>
      <c r="H43" t="str">
        <f>IF('Grade Sheet'!$Q$11='Indicator Weights'!A43,'Grade Sheet'!$Q$16,"")</f>
        <v/>
      </c>
      <c r="I43" t="str">
        <f>IF('Grade Sheet'!$S$11='Indicator Weights'!A43,'Grade Sheet'!$S$16,"")</f>
        <v/>
      </c>
      <c r="J43" t="str">
        <f>IF('Grade Sheet'!$U$11='Indicator Weights'!A43,'Grade Sheet'!$U$16,"")</f>
        <v/>
      </c>
      <c r="K43" t="str">
        <f>IF('Grade Sheet'!$W$11='Indicator Weights'!A43,'Grade Sheet'!$W$16,"")</f>
        <v/>
      </c>
      <c r="L43" t="str">
        <f>IF('Grade Sheet'!$Y$11='Indicator Weights'!A43,'Grade Sheet'!$Y$16,"")</f>
        <v/>
      </c>
      <c r="M43" t="str">
        <f>IF('Grade Sheet'!$AA$11='Indicator Weights'!A43,'Grade Sheet'!$AA$16,"")</f>
        <v/>
      </c>
      <c r="N43" t="str">
        <f>IF('Grade Sheet'!$AC$11='Indicator Weights'!A43,'Grade Sheet'!$AC$16,"")</f>
        <v/>
      </c>
      <c r="O43" t="str">
        <f>IF('Grade Sheet'!$AE$11='Indicator Weights'!A43,'Grade Sheet'!$AE$16,"")</f>
        <v/>
      </c>
      <c r="P43" t="str">
        <f>IF('Grade Sheet'!$AG$11='Indicator Weights'!A43,'Grade Sheet'!$AG$16,"")</f>
        <v/>
      </c>
      <c r="Q43" t="str">
        <f>IF('Grade Sheet'!$AI$11='Indicator Weights'!A43,'Grade Sheet'!$AI$16,"")</f>
        <v/>
      </c>
      <c r="R43" t="str">
        <f>IF('Grade Sheet'!$AK$11='Indicator Weights'!A43,'Grade Sheet'!$AK$16,"")</f>
        <v/>
      </c>
      <c r="S43" t="str">
        <f>IF('Grade Sheet'!$AM$11='Indicator Weights'!A43,'Grade Sheet'!$AM$16,"")</f>
        <v/>
      </c>
      <c r="T43" t="str">
        <f>IF('Grade Sheet'!$AO$11='Indicator Weights'!A43,'Grade Sheet'!$AO$16,"")</f>
        <v/>
      </c>
      <c r="U43" t="str">
        <f>IF('Grade Sheet'!$AQ$11='Indicator Weights'!A43,'Grade Sheet'!$AQ$16,"")</f>
        <v/>
      </c>
      <c r="V43" t="str">
        <f t="shared" si="0"/>
        <v/>
      </c>
    </row>
    <row r="44" spans="1:22" x14ac:dyDescent="0.35">
      <c r="A44" s="17" t="s">
        <v>99</v>
      </c>
      <c r="B44" t="str">
        <f>IF('Grade Sheet'!$E$11='Indicator Weights'!A44,'Grade Sheet'!$E$16,"")</f>
        <v/>
      </c>
      <c r="C44" t="str">
        <f>IF('Grade Sheet'!$G$11='Indicator Weights'!A44,'Grade Sheet'!$G$16,"")</f>
        <v/>
      </c>
      <c r="D44" t="str">
        <f>IF('Grade Sheet'!$I$11='Indicator Weights'!A44,'Grade Sheet'!$I$16,"")</f>
        <v/>
      </c>
      <c r="E44" t="str">
        <f>IF('Grade Sheet'!$K$11='Indicator Weights'!A44,'Grade Sheet'!$K$16,"")</f>
        <v/>
      </c>
      <c r="F44" t="str">
        <f>IF('Grade Sheet'!$M$11='Indicator Weights'!A44,'Grade Sheet'!$M$16,"")</f>
        <v/>
      </c>
      <c r="G44" t="str">
        <f>IF('Grade Sheet'!$O$11='Indicator Weights'!A44,'Grade Sheet'!$O$16,"")</f>
        <v/>
      </c>
      <c r="H44" t="str">
        <f>IF('Grade Sheet'!$Q$11='Indicator Weights'!A44,'Grade Sheet'!$Q$16,"")</f>
        <v/>
      </c>
      <c r="I44" t="str">
        <f>IF('Grade Sheet'!$S$11='Indicator Weights'!A44,'Grade Sheet'!$S$16,"")</f>
        <v/>
      </c>
      <c r="J44" t="str">
        <f>IF('Grade Sheet'!$U$11='Indicator Weights'!A44,'Grade Sheet'!$U$16,"")</f>
        <v/>
      </c>
      <c r="K44" t="str">
        <f>IF('Grade Sheet'!$W$11='Indicator Weights'!A44,'Grade Sheet'!$W$16,"")</f>
        <v/>
      </c>
      <c r="L44" t="str">
        <f>IF('Grade Sheet'!$Y$11='Indicator Weights'!A44,'Grade Sheet'!$Y$16,"")</f>
        <v/>
      </c>
      <c r="M44" t="str">
        <f>IF('Grade Sheet'!$AA$11='Indicator Weights'!A44,'Grade Sheet'!$AA$16,"")</f>
        <v/>
      </c>
      <c r="N44" t="str">
        <f>IF('Grade Sheet'!$AC$11='Indicator Weights'!A44,'Grade Sheet'!$AC$16,"")</f>
        <v/>
      </c>
      <c r="O44" t="str">
        <f>IF('Grade Sheet'!$AE$11='Indicator Weights'!A44,'Grade Sheet'!$AE$16,"")</f>
        <v/>
      </c>
      <c r="P44" t="str">
        <f>IF('Grade Sheet'!$AG$11='Indicator Weights'!A44,'Grade Sheet'!$AG$16,"")</f>
        <v/>
      </c>
      <c r="Q44" t="str">
        <f>IF('Grade Sheet'!$AI$11='Indicator Weights'!A44,'Grade Sheet'!$AI$16,"")</f>
        <v/>
      </c>
      <c r="R44" t="str">
        <f>IF('Grade Sheet'!$AK$11='Indicator Weights'!A44,'Grade Sheet'!$AK$16,"")</f>
        <v/>
      </c>
      <c r="S44" t="str">
        <f>IF('Grade Sheet'!$AM$11='Indicator Weights'!A44,'Grade Sheet'!$AM$16,"")</f>
        <v/>
      </c>
      <c r="T44" t="str">
        <f>IF('Grade Sheet'!$AO$11='Indicator Weights'!A44,'Grade Sheet'!$AO$16,"")</f>
        <v/>
      </c>
      <c r="U44" t="str">
        <f>IF('Grade Sheet'!$AQ$11='Indicator Weights'!A44,'Grade Sheet'!$AQ$16,"")</f>
        <v/>
      </c>
      <c r="V44" t="str">
        <f t="shared" si="0"/>
        <v/>
      </c>
    </row>
    <row r="45" spans="1:22" x14ac:dyDescent="0.35">
      <c r="A45" s="17" t="s">
        <v>100</v>
      </c>
      <c r="B45" t="str">
        <f>IF('Grade Sheet'!$E$11='Indicator Weights'!A45,'Grade Sheet'!$E$16,"")</f>
        <v/>
      </c>
      <c r="C45" t="str">
        <f>IF('Grade Sheet'!$G$11='Indicator Weights'!A45,'Grade Sheet'!$G$16,"")</f>
        <v/>
      </c>
      <c r="D45" t="str">
        <f>IF('Grade Sheet'!$I$11='Indicator Weights'!A45,'Grade Sheet'!$I$16,"")</f>
        <v/>
      </c>
      <c r="E45" t="str">
        <f>IF('Grade Sheet'!$K$11='Indicator Weights'!A45,'Grade Sheet'!$K$16,"")</f>
        <v/>
      </c>
      <c r="F45" t="str">
        <f>IF('Grade Sheet'!$M$11='Indicator Weights'!A45,'Grade Sheet'!$M$16,"")</f>
        <v/>
      </c>
      <c r="G45" t="str">
        <f>IF('Grade Sheet'!$O$11='Indicator Weights'!A45,'Grade Sheet'!$O$16,"")</f>
        <v/>
      </c>
      <c r="H45" t="str">
        <f>IF('Grade Sheet'!$Q$11='Indicator Weights'!A45,'Grade Sheet'!$Q$16,"")</f>
        <v/>
      </c>
      <c r="I45" t="str">
        <f>IF('Grade Sheet'!$S$11='Indicator Weights'!A45,'Grade Sheet'!$S$16,"")</f>
        <v/>
      </c>
      <c r="J45" t="str">
        <f>IF('Grade Sheet'!$U$11='Indicator Weights'!A45,'Grade Sheet'!$U$16,"")</f>
        <v/>
      </c>
      <c r="K45" t="str">
        <f>IF('Grade Sheet'!$W$11='Indicator Weights'!A45,'Grade Sheet'!$W$16,"")</f>
        <v/>
      </c>
      <c r="L45" t="str">
        <f>IF('Grade Sheet'!$Y$11='Indicator Weights'!A45,'Grade Sheet'!$Y$16,"")</f>
        <v/>
      </c>
      <c r="M45" t="str">
        <f>IF('Grade Sheet'!$AA$11='Indicator Weights'!A45,'Grade Sheet'!$AA$16,"")</f>
        <v/>
      </c>
      <c r="N45" t="str">
        <f>IF('Grade Sheet'!$AC$11='Indicator Weights'!A45,'Grade Sheet'!$AC$16,"")</f>
        <v/>
      </c>
      <c r="O45" t="str">
        <f>IF('Grade Sheet'!$AE$11='Indicator Weights'!A45,'Grade Sheet'!$AE$16,"")</f>
        <v/>
      </c>
      <c r="P45" t="str">
        <f>IF('Grade Sheet'!$AG$11='Indicator Weights'!A45,'Grade Sheet'!$AG$16,"")</f>
        <v/>
      </c>
      <c r="Q45" t="str">
        <f>IF('Grade Sheet'!$AI$11='Indicator Weights'!A45,'Grade Sheet'!$AI$16,"")</f>
        <v/>
      </c>
      <c r="R45" t="str">
        <f>IF('Grade Sheet'!$AK$11='Indicator Weights'!A45,'Grade Sheet'!$AK$16,"")</f>
        <v/>
      </c>
      <c r="S45" t="str">
        <f>IF('Grade Sheet'!$AM$11='Indicator Weights'!A45,'Grade Sheet'!$AM$16,"")</f>
        <v/>
      </c>
      <c r="T45" t="str">
        <f>IF('Grade Sheet'!$AO$11='Indicator Weights'!A45,'Grade Sheet'!$AO$16,"")</f>
        <v/>
      </c>
      <c r="U45" t="str">
        <f>IF('Grade Sheet'!$AQ$11='Indicator Weights'!A45,'Grade Sheet'!$AQ$16,"")</f>
        <v/>
      </c>
      <c r="V45" t="str">
        <f t="shared" si="0"/>
        <v/>
      </c>
    </row>
    <row r="46" spans="1:22" x14ac:dyDescent="0.35">
      <c r="A46" s="17" t="s">
        <v>101</v>
      </c>
      <c r="B46" t="str">
        <f>IF('Grade Sheet'!$E$11='Indicator Weights'!A46,'Grade Sheet'!$E$16,"")</f>
        <v/>
      </c>
      <c r="C46" t="str">
        <f>IF('Grade Sheet'!$G$11='Indicator Weights'!A46,'Grade Sheet'!$G$16,"")</f>
        <v/>
      </c>
      <c r="D46" t="str">
        <f>IF('Grade Sheet'!$I$11='Indicator Weights'!A46,'Grade Sheet'!$I$16,"")</f>
        <v/>
      </c>
      <c r="E46" t="str">
        <f>IF('Grade Sheet'!$K$11='Indicator Weights'!A46,'Grade Sheet'!$K$16,"")</f>
        <v/>
      </c>
      <c r="F46" t="str">
        <f>IF('Grade Sheet'!$M$11='Indicator Weights'!A46,'Grade Sheet'!$M$16,"")</f>
        <v/>
      </c>
      <c r="G46" t="str">
        <f>IF('Grade Sheet'!$O$11='Indicator Weights'!A46,'Grade Sheet'!$O$16,"")</f>
        <v/>
      </c>
      <c r="H46" t="str">
        <f>IF('Grade Sheet'!$Q$11='Indicator Weights'!A46,'Grade Sheet'!$Q$16,"")</f>
        <v/>
      </c>
      <c r="I46" t="str">
        <f>IF('Grade Sheet'!$S$11='Indicator Weights'!A46,'Grade Sheet'!$S$16,"")</f>
        <v/>
      </c>
      <c r="J46" t="str">
        <f>IF('Grade Sheet'!$U$11='Indicator Weights'!A46,'Grade Sheet'!$U$16,"")</f>
        <v/>
      </c>
      <c r="K46" t="str">
        <f>IF('Grade Sheet'!$W$11='Indicator Weights'!A46,'Grade Sheet'!$W$16,"")</f>
        <v/>
      </c>
      <c r="L46" t="str">
        <f>IF('Grade Sheet'!$Y$11='Indicator Weights'!A46,'Grade Sheet'!$Y$16,"")</f>
        <v/>
      </c>
      <c r="M46" t="str">
        <f>IF('Grade Sheet'!$AA$11='Indicator Weights'!A46,'Grade Sheet'!$AA$16,"")</f>
        <v/>
      </c>
      <c r="N46" t="str">
        <f>IF('Grade Sheet'!$AC$11='Indicator Weights'!A46,'Grade Sheet'!$AC$16,"")</f>
        <v/>
      </c>
      <c r="O46" t="str">
        <f>IF('Grade Sheet'!$AE$11='Indicator Weights'!A46,'Grade Sheet'!$AE$16,"")</f>
        <v/>
      </c>
      <c r="P46" t="str">
        <f>IF('Grade Sheet'!$AG$11='Indicator Weights'!A46,'Grade Sheet'!$AG$16,"")</f>
        <v/>
      </c>
      <c r="Q46" t="str">
        <f>IF('Grade Sheet'!$AI$11='Indicator Weights'!A46,'Grade Sheet'!$AI$16,"")</f>
        <v/>
      </c>
      <c r="R46" t="str">
        <f>IF('Grade Sheet'!$AK$11='Indicator Weights'!A46,'Grade Sheet'!$AK$16,"")</f>
        <v/>
      </c>
      <c r="S46" t="str">
        <f>IF('Grade Sheet'!$AM$11='Indicator Weights'!A46,'Grade Sheet'!$AM$16,"")</f>
        <v/>
      </c>
      <c r="T46" t="str">
        <f>IF('Grade Sheet'!$AO$11='Indicator Weights'!A46,'Grade Sheet'!$AO$16,"")</f>
        <v/>
      </c>
      <c r="U46" t="str">
        <f>IF('Grade Sheet'!$AQ$11='Indicator Weights'!A46,'Grade Sheet'!$AQ$16,"")</f>
        <v/>
      </c>
      <c r="V46" t="str">
        <f t="shared" si="0"/>
        <v/>
      </c>
    </row>
    <row r="47" spans="1:22" x14ac:dyDescent="0.35">
      <c r="P47" s="82" t="s">
        <v>112</v>
      </c>
      <c r="Q47" s="82"/>
      <c r="R47" s="82"/>
      <c r="S47" s="82"/>
      <c r="T47" s="82"/>
      <c r="U47" s="20"/>
      <c r="V47">
        <f>COUNTBLANK(V3:V46)</f>
        <v>44</v>
      </c>
    </row>
    <row r="48" spans="1:22" x14ac:dyDescent="0.35">
      <c r="P48" s="82" t="s">
        <v>113</v>
      </c>
      <c r="Q48" s="82"/>
      <c r="R48" s="82"/>
      <c r="S48" s="82"/>
      <c r="T48" s="82"/>
      <c r="U48" s="20"/>
      <c r="V48">
        <f>COUNTIF(V3:V46,"&lt;&gt;1")</f>
        <v>44</v>
      </c>
    </row>
    <row r="49" spans="1:22" x14ac:dyDescent="0.35">
      <c r="P49" s="82" t="s">
        <v>114</v>
      </c>
      <c r="Q49" s="82"/>
      <c r="R49" s="82"/>
      <c r="S49" s="82"/>
      <c r="T49" s="82"/>
      <c r="U49" s="20"/>
      <c r="V49">
        <f>V48-V47</f>
        <v>0</v>
      </c>
    </row>
    <row r="54" spans="1:22" x14ac:dyDescent="0.35">
      <c r="A54" s="17" t="s">
        <v>219</v>
      </c>
    </row>
  </sheetData>
  <sheetProtection algorithmName="SHA-512" hashValue="YDSN1rajThn6/fWCHNTMQlP+sBUa/iZO8mOQSdCljUhA25I9DaqiAbZBIYgOJN/FFMKi6gt812De4OnocdtYXQ==" saltValue="/VYAtUAnTi8MMYVuXlokOg==" spinCount="100000" sheet="1" objects="1" scenarios="1"/>
  <mergeCells count="5">
    <mergeCell ref="P47:T47"/>
    <mergeCell ref="P48:T48"/>
    <mergeCell ref="P49:T49"/>
    <mergeCell ref="B1:U1"/>
    <mergeCell ref="V1:V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G12" sqref="G12"/>
    </sheetView>
  </sheetViews>
  <sheetFormatPr defaultRowHeight="14.5" x14ac:dyDescent="0.35"/>
  <cols>
    <col min="1" max="1" width="13.90625" style="17" customWidth="1"/>
    <col min="2" max="2" width="10" customWidth="1"/>
    <col min="3" max="3" width="9.6328125" customWidth="1"/>
    <col min="4" max="4" width="12.54296875" customWidth="1"/>
    <col min="5" max="5" width="13.1796875" customWidth="1"/>
    <col min="7" max="7" width="15.1796875" customWidth="1"/>
    <col min="8" max="8" width="18.36328125" customWidth="1"/>
    <col min="9" max="9" width="14.54296875" customWidth="1"/>
    <col min="10" max="10" width="10.81640625" customWidth="1"/>
    <col min="11" max="11" width="11.81640625" customWidth="1"/>
    <col min="12" max="12" width="10.1796875" customWidth="1"/>
  </cols>
  <sheetData>
    <row r="1" spans="1:11" x14ac:dyDescent="0.35">
      <c r="A1" s="85" t="s">
        <v>121</v>
      </c>
      <c r="B1" s="85"/>
      <c r="C1">
        <f>SUMPRODUCT(MAX(('Grade Sheet'!B20:B1048576&lt;&gt;"")*ROW('Grade Sheet'!B20:B1048576)))</f>
        <v>0</v>
      </c>
    </row>
    <row r="3" spans="1:11" s="17" customFormat="1" ht="14.5" customHeight="1" x14ac:dyDescent="0.35">
      <c r="A3" s="18" t="s">
        <v>115</v>
      </c>
      <c r="B3" s="17" t="s">
        <v>118</v>
      </c>
      <c r="C3" s="17" t="s">
        <v>117</v>
      </c>
      <c r="D3" s="17" t="s">
        <v>119</v>
      </c>
      <c r="E3" s="17" t="s">
        <v>125</v>
      </c>
      <c r="F3" s="17" t="s">
        <v>120</v>
      </c>
      <c r="G3" s="17" t="s">
        <v>122</v>
      </c>
      <c r="H3" s="17" t="s">
        <v>116</v>
      </c>
      <c r="I3" s="17" t="s">
        <v>123</v>
      </c>
      <c r="J3" s="17" t="s">
        <v>124</v>
      </c>
      <c r="K3" s="17" t="s">
        <v>126</v>
      </c>
    </row>
    <row r="4" spans="1:11" x14ac:dyDescent="0.35">
      <c r="A4" s="17">
        <v>1</v>
      </c>
      <c r="B4">
        <f>MIN('Grade Sheet'!$E$20:$E$1048576)</f>
        <v>0</v>
      </c>
      <c r="C4">
        <f>MAX('Grade Sheet'!$E$20:$E$1048576)</f>
        <v>0</v>
      </c>
      <c r="D4">
        <f>COUNTA('Grade Sheet'!$E$20:$E$1048576)</f>
        <v>0</v>
      </c>
      <c r="E4">
        <f>COUNT('Grade Sheet'!$E$20:$E$1048576)</f>
        <v>0</v>
      </c>
      <c r="F4">
        <f>COUNTIF('Grade Sheet'!$E$20:$E$1048576,"EX")</f>
        <v>0</v>
      </c>
      <c r="G4">
        <f>SUMPRODUCT(MAX(('Grade Sheet'!$E$20:$E$1048576&lt;&gt;"")*ROW('Grade Sheet'!$E$20:$E$1048576)))</f>
        <v>0</v>
      </c>
      <c r="H4" t="str">
        <f>IF('Grade Sheet'!E17&lt;Grades!C4,"x","")</f>
        <v/>
      </c>
      <c r="I4" t="str">
        <f>IF(MIN('Grade Sheet'!$E$20:$E$1048576)&lt;0,"x","")</f>
        <v/>
      </c>
      <c r="J4" t="str">
        <f>IF(AND($C$1&lt;&gt;G4,E4+F4&gt;0),"x","")</f>
        <v/>
      </c>
      <c r="K4" t="str">
        <f>IF(AND(D4&lt;&gt;0,OR(D4&lt;&gt;E4+F4,E4+F4&lt;&gt;$C$1-19)),"x","")</f>
        <v/>
      </c>
    </row>
    <row r="5" spans="1:11" x14ac:dyDescent="0.35">
      <c r="A5" s="17">
        <v>2</v>
      </c>
      <c r="B5">
        <f>MIN('Grade Sheet'!$G$20:$G$1048576)</f>
        <v>0</v>
      </c>
      <c r="C5">
        <f>MAX('Grade Sheet'!$G$20:$G$1048576)</f>
        <v>0</v>
      </c>
      <c r="D5">
        <f>COUNTA('Grade Sheet'!$G$20:$G$1048576)</f>
        <v>0</v>
      </c>
      <c r="E5">
        <f>COUNT('Grade Sheet'!$G$20:$G$1048576)</f>
        <v>0</v>
      </c>
      <c r="F5">
        <f>COUNTIF('Grade Sheet'!$G$20:$G$1048576,"EX")</f>
        <v>0</v>
      </c>
      <c r="G5">
        <f>SUMPRODUCT(MAX(('Grade Sheet'!$G$20:$G$1048576&lt;&gt;"")*ROW('Grade Sheet'!$G$20:$G$1048576)))</f>
        <v>0</v>
      </c>
      <c r="H5" t="str">
        <f>IF('Grade Sheet'!G17&lt;Grades!C5,"x","")</f>
        <v/>
      </c>
      <c r="I5" t="str">
        <f>IF(MIN('Grade Sheet'!$G$20:$G$1048576)&lt;0,"x","")</f>
        <v/>
      </c>
      <c r="J5" t="str">
        <f t="shared" ref="J5:J23" si="0">IF(AND($C$1&lt;&gt;G5,E5+F5&gt;0),"x","")</f>
        <v/>
      </c>
      <c r="K5" t="str">
        <f t="shared" ref="K5:K23" si="1">IF(AND(D5&lt;&gt;0,OR(D5&lt;&gt;E5+F5,E5+F5&lt;&gt;$C$1-19)),"x","")</f>
        <v/>
      </c>
    </row>
    <row r="6" spans="1:11" x14ac:dyDescent="0.35">
      <c r="A6" s="17">
        <v>3</v>
      </c>
      <c r="B6">
        <f>MIN('Grade Sheet'!$I$20:$I$1048576)</f>
        <v>0</v>
      </c>
      <c r="C6">
        <f>MAX('Grade Sheet'!$I$20:$I$1048576)</f>
        <v>0</v>
      </c>
      <c r="D6">
        <f>COUNTA('Grade Sheet'!$I$20:$I$1048576)</f>
        <v>0</v>
      </c>
      <c r="E6">
        <f>COUNT('Grade Sheet'!$I$20:$I$1048576)</f>
        <v>0</v>
      </c>
      <c r="F6">
        <f>COUNTIF('Grade Sheet'!$I$20:$I$1048576,"EX")</f>
        <v>0</v>
      </c>
      <c r="G6">
        <f>SUMPRODUCT(MAX(('Grade Sheet'!$I$20:$I$1048576&lt;&gt;"")*ROW('Grade Sheet'!$I$20:$I$1048576)))</f>
        <v>0</v>
      </c>
      <c r="H6" t="str">
        <f>IF('Grade Sheet'!I17&lt;Grades!C6,"x","")</f>
        <v/>
      </c>
      <c r="I6" t="str">
        <f>IF(MIN('Grade Sheet'!$I$20:$I$1048576)&lt;0,"x","")</f>
        <v/>
      </c>
      <c r="J6" t="str">
        <f t="shared" si="0"/>
        <v/>
      </c>
      <c r="K6" t="str">
        <f t="shared" si="1"/>
        <v/>
      </c>
    </row>
    <row r="7" spans="1:11" x14ac:dyDescent="0.35">
      <c r="A7" s="17">
        <v>4</v>
      </c>
      <c r="B7">
        <f>MIN('Grade Sheet'!$K$20:$K$1048576)</f>
        <v>0</v>
      </c>
      <c r="C7">
        <f>MAX('Grade Sheet'!$K$20:$K$1048576)</f>
        <v>0</v>
      </c>
      <c r="D7">
        <f>COUNTA('Grade Sheet'!$K$20:$K$1048576)</f>
        <v>0</v>
      </c>
      <c r="E7">
        <f>COUNT('Grade Sheet'!$K$20:$K$1048576)</f>
        <v>0</v>
      </c>
      <c r="F7">
        <f>COUNTIF('Grade Sheet'!$K$20:$K$1048576,"EX")</f>
        <v>0</v>
      </c>
      <c r="G7">
        <f>SUMPRODUCT(MAX(('Grade Sheet'!$K$20:$K$1048576&lt;&gt;"")*ROW('Grade Sheet'!$K$20:$K$1048576)))</f>
        <v>0</v>
      </c>
      <c r="H7" t="str">
        <f>IF('Grade Sheet'!K17&lt;Grades!C7,"x","")</f>
        <v/>
      </c>
      <c r="I7" t="str">
        <f>IF(MIN('Grade Sheet'!$K$20:$K$1048576)&lt;0,"x","")</f>
        <v/>
      </c>
      <c r="J7" t="str">
        <f t="shared" si="0"/>
        <v/>
      </c>
      <c r="K7" t="str">
        <f t="shared" si="1"/>
        <v/>
      </c>
    </row>
    <row r="8" spans="1:11" x14ac:dyDescent="0.35">
      <c r="A8" s="17">
        <v>5</v>
      </c>
      <c r="B8">
        <f>MIN('Grade Sheet'!$M$20:$M$1048576)</f>
        <v>0</v>
      </c>
      <c r="C8">
        <f>MAX('Grade Sheet'!$M$20:$M$1048576)</f>
        <v>0</v>
      </c>
      <c r="D8">
        <f>COUNTA('Grade Sheet'!$M$20:$M$1048576)</f>
        <v>0</v>
      </c>
      <c r="E8">
        <f>COUNT('Grade Sheet'!$M$20:$M$1048576)</f>
        <v>0</v>
      </c>
      <c r="F8">
        <f>COUNTIF('Grade Sheet'!$M$20:$M$1048576,"EX")</f>
        <v>0</v>
      </c>
      <c r="G8">
        <f>SUMPRODUCT(MAX(('Grade Sheet'!$M$20:$M$1048576&lt;&gt;"")*ROW('Grade Sheet'!$M$20:$M$1048576)))</f>
        <v>0</v>
      </c>
      <c r="H8" t="str">
        <f>IF('Grade Sheet'!M17&lt;Grades!C8,"x","")</f>
        <v/>
      </c>
      <c r="I8" t="str">
        <f>IF(MIN('Grade Sheet'!$M$20:$M$1048576)&lt;0,"x","")</f>
        <v/>
      </c>
      <c r="J8" t="str">
        <f t="shared" si="0"/>
        <v/>
      </c>
      <c r="K8" t="str">
        <f t="shared" si="1"/>
        <v/>
      </c>
    </row>
    <row r="9" spans="1:11" x14ac:dyDescent="0.35">
      <c r="A9" s="17">
        <v>6</v>
      </c>
      <c r="B9">
        <f>MIN('Grade Sheet'!$O$20:$O$1048576)</f>
        <v>0</v>
      </c>
      <c r="C9">
        <f>MAX('Grade Sheet'!$O$20:$O$1048576)</f>
        <v>0</v>
      </c>
      <c r="D9">
        <f>COUNTA('Grade Sheet'!$O$20:$O$1048576)</f>
        <v>0</v>
      </c>
      <c r="E9">
        <f>COUNT('Grade Sheet'!$O$20:$O$1048576)</f>
        <v>0</v>
      </c>
      <c r="F9">
        <f>COUNTIF('Grade Sheet'!$O$20:$O$1048576,"EX")</f>
        <v>0</v>
      </c>
      <c r="G9">
        <f>SUMPRODUCT(MAX(('Grade Sheet'!$O$20:$O$1048576&lt;&gt;"")*ROW('Grade Sheet'!$O$20:$O$1048576)))</f>
        <v>0</v>
      </c>
      <c r="H9" t="str">
        <f>IF('Grade Sheet'!O17&lt;Grades!C9,"x","")</f>
        <v/>
      </c>
      <c r="I9" t="str">
        <f>IF(MIN('Grade Sheet'!$O$20:$O$1048576)&lt;0,"x","")</f>
        <v/>
      </c>
      <c r="J9" t="str">
        <f t="shared" si="0"/>
        <v/>
      </c>
      <c r="K9" t="str">
        <f t="shared" si="1"/>
        <v/>
      </c>
    </row>
    <row r="10" spans="1:11" x14ac:dyDescent="0.35">
      <c r="A10" s="17">
        <v>7</v>
      </c>
      <c r="B10">
        <f>MIN('Grade Sheet'!$Q$20:$Q$1048576)</f>
        <v>0</v>
      </c>
      <c r="C10">
        <f>MAX('Grade Sheet'!$Q$20:$Q$1048576)</f>
        <v>0</v>
      </c>
      <c r="D10">
        <f>COUNTA('Grade Sheet'!$Q$20:$Q$1048576)</f>
        <v>0</v>
      </c>
      <c r="E10">
        <f>COUNT('Grade Sheet'!$Q$20:$Q$1048576)</f>
        <v>0</v>
      </c>
      <c r="F10">
        <f>COUNTIF('Grade Sheet'!$Q$20:$Q$1048576,"EX")</f>
        <v>0</v>
      </c>
      <c r="G10">
        <f>SUMPRODUCT(MAX(('Grade Sheet'!$Q$20:$Q$1048576&lt;&gt;"")*ROW('Grade Sheet'!$Q$20:$Q$1048576)))</f>
        <v>0</v>
      </c>
      <c r="H10" t="str">
        <f>IF('Grade Sheet'!Q17&lt;Grades!C10,"x","")</f>
        <v/>
      </c>
      <c r="I10" t="str">
        <f>IF(MIN('Grade Sheet'!$Q$20:$Q$1048576)&lt;0,"x","")</f>
        <v/>
      </c>
      <c r="J10" t="str">
        <f t="shared" si="0"/>
        <v/>
      </c>
      <c r="K10" t="str">
        <f t="shared" si="1"/>
        <v/>
      </c>
    </row>
    <row r="11" spans="1:11" x14ac:dyDescent="0.35">
      <c r="A11" s="17">
        <v>8</v>
      </c>
      <c r="B11">
        <f>MIN('Grade Sheet'!$S$20:$S$1048576)</f>
        <v>0</v>
      </c>
      <c r="C11">
        <f>MAX('Grade Sheet'!$S$20:$S$1048576)</f>
        <v>0</v>
      </c>
      <c r="D11">
        <f>COUNTA('Grade Sheet'!$S$20:$S$1048576)</f>
        <v>0</v>
      </c>
      <c r="E11">
        <f>COUNT('Grade Sheet'!$S$20:$S$1048576)</f>
        <v>0</v>
      </c>
      <c r="F11">
        <f>COUNTIF('Grade Sheet'!$S$20:$S$1048576,"EX")</f>
        <v>0</v>
      </c>
      <c r="G11">
        <f>SUMPRODUCT(MAX(('Grade Sheet'!$S$20:$S$1048576&lt;&gt;"")*ROW('Grade Sheet'!$S$20:$S$1048576)))</f>
        <v>0</v>
      </c>
      <c r="H11" t="str">
        <f>IF('Grade Sheet'!S17&lt;Grades!C11,"x","")</f>
        <v/>
      </c>
      <c r="I11" t="str">
        <f>IF(MIN('Grade Sheet'!$S$20:$S$1048576)&lt;0,"x","")</f>
        <v/>
      </c>
      <c r="J11" t="str">
        <f t="shared" si="0"/>
        <v/>
      </c>
      <c r="K11" t="str">
        <f t="shared" si="1"/>
        <v/>
      </c>
    </row>
    <row r="12" spans="1:11" x14ac:dyDescent="0.35">
      <c r="A12" s="17">
        <v>9</v>
      </c>
      <c r="B12">
        <f>MIN('Grade Sheet'!$U$20:$U$1048576)</f>
        <v>0</v>
      </c>
      <c r="C12">
        <f>MAX('Grade Sheet'!$U$20:$U$1048576)</f>
        <v>0</v>
      </c>
      <c r="D12">
        <f>COUNTA('Grade Sheet'!$U$20:$U$1048576)</f>
        <v>0</v>
      </c>
      <c r="E12">
        <f>COUNT('Grade Sheet'!$U$20:$U$1048576)</f>
        <v>0</v>
      </c>
      <c r="F12">
        <f>COUNTIF('Grade Sheet'!$U$20:$U$1048576,"EX")</f>
        <v>0</v>
      </c>
      <c r="G12">
        <f>SUMPRODUCT(MAX(('Grade Sheet'!$U$20:$U$1048576&lt;&gt;"")*ROW('Grade Sheet'!$U$20:$U$1048576)))</f>
        <v>0</v>
      </c>
      <c r="H12" t="str">
        <f>IF('Grade Sheet'!U17&lt;Grades!C12,"x","")</f>
        <v/>
      </c>
      <c r="I12" t="str">
        <f>IF(MIN('Grade Sheet'!$U$20:$U$1048576)&lt;0,"x","")</f>
        <v/>
      </c>
      <c r="J12" t="str">
        <f t="shared" si="0"/>
        <v/>
      </c>
      <c r="K12" t="str">
        <f t="shared" si="1"/>
        <v/>
      </c>
    </row>
    <row r="13" spans="1:11" x14ac:dyDescent="0.35">
      <c r="A13" s="17">
        <v>10</v>
      </c>
      <c r="B13">
        <f>MIN('Grade Sheet'!$W$20:$W$1048576)</f>
        <v>0</v>
      </c>
      <c r="C13">
        <f>MAX('Grade Sheet'!$W$20:$W$1048576)</f>
        <v>0</v>
      </c>
      <c r="D13">
        <f>COUNTA('Grade Sheet'!$W$20:$W$1048576)</f>
        <v>0</v>
      </c>
      <c r="E13">
        <f>COUNT('Grade Sheet'!$W$20:$W$1048576)</f>
        <v>0</v>
      </c>
      <c r="F13">
        <f>COUNTIF('Grade Sheet'!$W$20:$W$1048576,"EX")</f>
        <v>0</v>
      </c>
      <c r="G13">
        <f>SUMPRODUCT(MAX(('Grade Sheet'!$W$20:$W$1048576&lt;&gt;"")*ROW('Grade Sheet'!$W$20:$W$1048576)))</f>
        <v>0</v>
      </c>
      <c r="H13" t="str">
        <f>IF('Grade Sheet'!W17&lt;Grades!C13,"x","")</f>
        <v/>
      </c>
      <c r="I13" t="str">
        <f>IF(MIN('Grade Sheet'!$W$20:$W$1048576)&lt;0,"x","")</f>
        <v/>
      </c>
      <c r="J13" t="str">
        <f t="shared" si="0"/>
        <v/>
      </c>
      <c r="K13" t="str">
        <f t="shared" si="1"/>
        <v/>
      </c>
    </row>
    <row r="14" spans="1:11" x14ac:dyDescent="0.35">
      <c r="A14" s="17">
        <v>11</v>
      </c>
      <c r="B14">
        <f>MIN('Grade Sheet'!$Y$20:$Y$1048576)</f>
        <v>0</v>
      </c>
      <c r="C14">
        <f>MAX('Grade Sheet'!$Y$20:$Y$1048576)</f>
        <v>0</v>
      </c>
      <c r="D14">
        <f>COUNTA('Grade Sheet'!$Y$20:$Y$1048576)</f>
        <v>0</v>
      </c>
      <c r="E14">
        <f>COUNT('Grade Sheet'!$Y$20:$Y$1048576)</f>
        <v>0</v>
      </c>
      <c r="F14">
        <f>COUNTIF('Grade Sheet'!$Y$20:$Y$1048576,"EX")</f>
        <v>0</v>
      </c>
      <c r="G14">
        <f>SUMPRODUCT(MAX(('Grade Sheet'!$Y$20:$Y$1048576&lt;&gt;"")*ROW('Grade Sheet'!$Y$20:$Y$1048576)))</f>
        <v>0</v>
      </c>
      <c r="H14" t="str">
        <f>IF('Grade Sheet'!Y17&lt;Grades!C14,"x","")</f>
        <v/>
      </c>
      <c r="I14" t="str">
        <f>IF(MIN('Grade Sheet'!$Y$20:$Y$1048576)&lt;0,"x","")</f>
        <v/>
      </c>
      <c r="J14" t="str">
        <f t="shared" si="0"/>
        <v/>
      </c>
      <c r="K14" t="str">
        <f t="shared" si="1"/>
        <v/>
      </c>
    </row>
    <row r="15" spans="1:11" x14ac:dyDescent="0.35">
      <c r="A15" s="17">
        <v>12</v>
      </c>
      <c r="B15">
        <f>MIN('Grade Sheet'!$AA$20:$AA$1048576)</f>
        <v>0</v>
      </c>
      <c r="C15">
        <f>MAX('Grade Sheet'!$AA$20:$AA$1048576)</f>
        <v>0</v>
      </c>
      <c r="D15">
        <f>COUNTA('Grade Sheet'!$AA$20:$AA$1048576)</f>
        <v>0</v>
      </c>
      <c r="E15">
        <f>COUNT('Grade Sheet'!$AA$20:$AA$1048576)</f>
        <v>0</v>
      </c>
      <c r="F15">
        <f>COUNTIF('Grade Sheet'!$AA$20:$AA$1048576,"EX")</f>
        <v>0</v>
      </c>
      <c r="G15">
        <f>SUMPRODUCT(MAX(('Grade Sheet'!$AA$20:$AA$1048576&lt;&gt;"")*ROW('Grade Sheet'!$AA$20:$AA$1048576)))</f>
        <v>0</v>
      </c>
      <c r="H15" t="str">
        <f>IF('Grade Sheet'!AA17&lt;Grades!C15,"x","")</f>
        <v/>
      </c>
      <c r="I15" t="str">
        <f>IF(MIN('Grade Sheet'!$AA$20:$AA$1048576)&lt;0,"x","")</f>
        <v/>
      </c>
      <c r="J15" t="str">
        <f t="shared" si="0"/>
        <v/>
      </c>
      <c r="K15" t="str">
        <f t="shared" si="1"/>
        <v/>
      </c>
    </row>
    <row r="16" spans="1:11" x14ac:dyDescent="0.35">
      <c r="A16" s="17">
        <v>13</v>
      </c>
      <c r="B16">
        <f>MIN('Grade Sheet'!$AC$20:$AC$1048576)</f>
        <v>0</v>
      </c>
      <c r="C16">
        <f>MAX('Grade Sheet'!$AC$20:$AC$1048576)</f>
        <v>0</v>
      </c>
      <c r="D16">
        <f>COUNTA('Grade Sheet'!$AC$20:$AC$1048576)</f>
        <v>0</v>
      </c>
      <c r="E16">
        <f>COUNT('Grade Sheet'!$AC$20:$AC$1048576)</f>
        <v>0</v>
      </c>
      <c r="F16">
        <f>COUNTIF('Grade Sheet'!$AC$20:$AC$1048576,"EX")</f>
        <v>0</v>
      </c>
      <c r="G16">
        <f>SUMPRODUCT(MAX(('Grade Sheet'!$AC$20:$AC$1048576&lt;&gt;"")*ROW('Grade Sheet'!$AC$20:$AC$1048576)))</f>
        <v>0</v>
      </c>
      <c r="H16" t="str">
        <f>IF('Grade Sheet'!AC17&lt;Grades!C16,"x","")</f>
        <v/>
      </c>
      <c r="I16" t="str">
        <f>IF(MIN('Grade Sheet'!$AC$20:$AC$1048576)&lt;0,"x","")</f>
        <v/>
      </c>
      <c r="J16" t="str">
        <f t="shared" si="0"/>
        <v/>
      </c>
      <c r="K16" t="str">
        <f t="shared" si="1"/>
        <v/>
      </c>
    </row>
    <row r="17" spans="1:11" x14ac:dyDescent="0.35">
      <c r="A17" s="17">
        <v>14</v>
      </c>
      <c r="B17">
        <f>MIN('Grade Sheet'!$AE$20:$AE$1048576)</f>
        <v>0</v>
      </c>
      <c r="C17">
        <f>MAX('Grade Sheet'!$AE$20:$AE$1048576)</f>
        <v>0</v>
      </c>
      <c r="D17">
        <f>COUNTA('Grade Sheet'!$AE$20:$AE$1048576)</f>
        <v>0</v>
      </c>
      <c r="E17">
        <f>COUNT('Grade Sheet'!$AE$20:$AE$1048576)</f>
        <v>0</v>
      </c>
      <c r="F17">
        <f>COUNTIF('Grade Sheet'!$AE$20:$AE$1048576,"EX")</f>
        <v>0</v>
      </c>
      <c r="G17">
        <f>SUMPRODUCT(MAX(('Grade Sheet'!$AE$20:$AE$1048576&lt;&gt;"")*ROW('Grade Sheet'!$AE$20:$AE$1048576)))</f>
        <v>0</v>
      </c>
      <c r="H17" t="str">
        <f>IF('Grade Sheet'!AE17&lt;Grades!C17,"x","")</f>
        <v/>
      </c>
      <c r="I17" t="str">
        <f>IF(MIN('Grade Sheet'!$AE$20:$AE$1048576)&lt;0,"x","")</f>
        <v/>
      </c>
      <c r="J17" t="str">
        <f t="shared" si="0"/>
        <v/>
      </c>
      <c r="K17" t="str">
        <f t="shared" si="1"/>
        <v/>
      </c>
    </row>
    <row r="18" spans="1:11" x14ac:dyDescent="0.35">
      <c r="A18" s="17">
        <v>15</v>
      </c>
      <c r="B18">
        <f>MIN('Grade Sheet'!$AG$20:$AG$1048576)</f>
        <v>0</v>
      </c>
      <c r="C18">
        <f>MAX('Grade Sheet'!$AG$20:$AG$1048576)</f>
        <v>0</v>
      </c>
      <c r="D18">
        <f>COUNTA('Grade Sheet'!$AG$20:$AG$1048576)</f>
        <v>0</v>
      </c>
      <c r="E18">
        <f>COUNT('Grade Sheet'!$AG$20:$AG$1048576)</f>
        <v>0</v>
      </c>
      <c r="F18">
        <f>COUNTIF('Grade Sheet'!$AG$20:$AG$1048576,"EX")</f>
        <v>0</v>
      </c>
      <c r="G18">
        <f>SUMPRODUCT(MAX(('Grade Sheet'!$AG$20:$AG$1048576&lt;&gt;"")*ROW('Grade Sheet'!$AG$20:$AG$1048576)))</f>
        <v>0</v>
      </c>
      <c r="H18" t="str">
        <f>IF('Grade Sheet'!AG17&lt;Grades!C18,"x","")</f>
        <v/>
      </c>
      <c r="I18" t="str">
        <f>IF(MIN('Grade Sheet'!$AG$20:$AG$1048576)&lt;0,"x","")</f>
        <v/>
      </c>
      <c r="J18" t="str">
        <f t="shared" si="0"/>
        <v/>
      </c>
      <c r="K18" t="str">
        <f t="shared" si="1"/>
        <v/>
      </c>
    </row>
    <row r="19" spans="1:11" x14ac:dyDescent="0.35">
      <c r="A19" s="17">
        <v>16</v>
      </c>
      <c r="B19">
        <f>MIN('Grade Sheet'!$AI$20:$AI$1048576)</f>
        <v>0</v>
      </c>
      <c r="C19">
        <f>MAX('Grade Sheet'!$AI$20:$AI$1048576)</f>
        <v>0</v>
      </c>
      <c r="D19">
        <f>COUNTA('Grade Sheet'!$AI$20:$AI$1048576)</f>
        <v>0</v>
      </c>
      <c r="E19">
        <f>COUNT('Grade Sheet'!$AI$20:$AI$1048576)</f>
        <v>0</v>
      </c>
      <c r="F19">
        <f>COUNTIF('Grade Sheet'!$AI$20:$AI$1048576,"EX")</f>
        <v>0</v>
      </c>
      <c r="G19">
        <f>SUMPRODUCT(MAX(('Grade Sheet'!$AI$20:$AI$1048576&lt;&gt;"")*ROW('Grade Sheet'!$AI$20:$AI$1048576)))</f>
        <v>0</v>
      </c>
      <c r="H19" t="str">
        <f>IF('Grade Sheet'!AI17&lt;Grades!C19,"x","")</f>
        <v/>
      </c>
      <c r="I19" t="str">
        <f>IF(MIN('Grade Sheet'!$AI$20:$AI$1048576)&lt;0,"x","")</f>
        <v/>
      </c>
      <c r="J19" t="str">
        <f t="shared" si="0"/>
        <v/>
      </c>
      <c r="K19" t="str">
        <f t="shared" si="1"/>
        <v/>
      </c>
    </row>
    <row r="20" spans="1:11" x14ac:dyDescent="0.35">
      <c r="A20" s="17">
        <v>17</v>
      </c>
      <c r="B20">
        <f>MIN('Grade Sheet'!$AK$20:$AK$1048576)</f>
        <v>0</v>
      </c>
      <c r="C20">
        <f>MAX('Grade Sheet'!$AK$20:$AK$1048576)</f>
        <v>0</v>
      </c>
      <c r="D20">
        <f>COUNTA('Grade Sheet'!$AK$20:$AK$1048576)</f>
        <v>0</v>
      </c>
      <c r="E20">
        <f>COUNT('Grade Sheet'!$AK$20:$AK$1048576)</f>
        <v>0</v>
      </c>
      <c r="F20">
        <f>COUNTIF('Grade Sheet'!$AK$20:$AK$1048576,"EX")</f>
        <v>0</v>
      </c>
      <c r="G20">
        <f>SUMPRODUCT(MAX(('Grade Sheet'!$AK$20:$AK$1048576&lt;&gt;"")*ROW('Grade Sheet'!$AK$20:$AK$1048576)))</f>
        <v>0</v>
      </c>
      <c r="H20" t="str">
        <f>IF('Grade Sheet'!AK17&lt;Grades!C20,"x","")</f>
        <v/>
      </c>
      <c r="I20" t="str">
        <f>IF(MIN('Grade Sheet'!$AK$20:$AK$1048576)&lt;0,"x","")</f>
        <v/>
      </c>
      <c r="J20" t="str">
        <f t="shared" si="0"/>
        <v/>
      </c>
      <c r="K20" t="str">
        <f t="shared" si="1"/>
        <v/>
      </c>
    </row>
    <row r="21" spans="1:11" x14ac:dyDescent="0.35">
      <c r="A21" s="17">
        <v>18</v>
      </c>
      <c r="B21">
        <f>MIN('Grade Sheet'!$AM$20:$AM$1048576)</f>
        <v>0</v>
      </c>
      <c r="C21">
        <f>MAX('Grade Sheet'!$AM$20:$AM$1048576)</f>
        <v>0</v>
      </c>
      <c r="D21">
        <f>COUNTA('Grade Sheet'!$AM$20:$AM$1048576)</f>
        <v>0</v>
      </c>
      <c r="E21">
        <f>COUNT('Grade Sheet'!$AM$20:$AM$1048576)</f>
        <v>0</v>
      </c>
      <c r="F21">
        <f>COUNTIF('Grade Sheet'!$AM$20:$AM$1048576,"EX")</f>
        <v>0</v>
      </c>
      <c r="G21">
        <f>SUMPRODUCT(MAX(('Grade Sheet'!$AM$20:$AM$1048576&lt;&gt;"")*ROW('Grade Sheet'!$AM$20:$AM$1048576)))</f>
        <v>0</v>
      </c>
      <c r="H21" t="str">
        <f>IF('Grade Sheet'!AM17&lt;Grades!C21,"x","")</f>
        <v/>
      </c>
      <c r="I21" t="str">
        <f>IF(MIN('Grade Sheet'!$AM$20:$AM$1048576)&lt;0,"x","")</f>
        <v/>
      </c>
      <c r="J21" t="str">
        <f t="shared" si="0"/>
        <v/>
      </c>
      <c r="K21" t="str">
        <f t="shared" si="1"/>
        <v/>
      </c>
    </row>
    <row r="22" spans="1:11" x14ac:dyDescent="0.35">
      <c r="A22" s="17">
        <v>19</v>
      </c>
      <c r="B22">
        <f>MIN('Grade Sheet'!$AO$20:$AO$1048576)</f>
        <v>0</v>
      </c>
      <c r="C22">
        <f>MAX('Grade Sheet'!$AO$20:$AO$1048576)</f>
        <v>0</v>
      </c>
      <c r="D22">
        <f>COUNTA('Grade Sheet'!$AO$20:$AO$1048576)</f>
        <v>0</v>
      </c>
      <c r="E22">
        <f>COUNT('Grade Sheet'!$AO$20:$AO$1048576)</f>
        <v>0</v>
      </c>
      <c r="F22">
        <f>COUNTIF('Grade Sheet'!$AO$20:$AO$1048576,"EX")</f>
        <v>0</v>
      </c>
      <c r="G22">
        <f>SUMPRODUCT(MAX(('Grade Sheet'!$AO$20:$AO$1048576&lt;&gt;"")*ROW('Grade Sheet'!$AO$20:$AO$1048576)))</f>
        <v>0</v>
      </c>
      <c r="H22" t="str">
        <f>IF('Grade Sheet'!AO17&lt;Grades!C22,"x","")</f>
        <v/>
      </c>
      <c r="I22" t="str">
        <f>IF(MIN('Grade Sheet'!$AO$20:$AO$1048576)&lt;0,"x","")</f>
        <v/>
      </c>
      <c r="J22" t="str">
        <f t="shared" si="0"/>
        <v/>
      </c>
      <c r="K22" t="str">
        <f t="shared" si="1"/>
        <v/>
      </c>
    </row>
    <row r="23" spans="1:11" x14ac:dyDescent="0.35">
      <c r="A23" s="17">
        <v>20</v>
      </c>
      <c r="B23">
        <f>MIN('Grade Sheet'!$AQ$20:$AQ$1048576)</f>
        <v>0</v>
      </c>
      <c r="C23">
        <f>MAX('Grade Sheet'!$AQ$20:$AQ$1048576)</f>
        <v>0</v>
      </c>
      <c r="D23">
        <f>COUNTA('Grade Sheet'!$AQ$20:$AQ$1048576)</f>
        <v>0</v>
      </c>
      <c r="E23">
        <f>COUNT('Grade Sheet'!$AQ$20:$AQ$1048576)</f>
        <v>0</v>
      </c>
      <c r="F23">
        <f>COUNTIF('Grade Sheet'!$AQ$20:$AQ$1048576,"EX")</f>
        <v>0</v>
      </c>
      <c r="G23">
        <f>SUMPRODUCT(MAX(('Grade Sheet'!$AQ$20:$AQ$1048576&lt;&gt;"")*ROW('Grade Sheet'!$AQ$20:$AQ$1048576)))</f>
        <v>0</v>
      </c>
      <c r="H23" t="str">
        <f>IF('Grade Sheet'!AQ17&lt;Grades!C23,"x","")</f>
        <v/>
      </c>
      <c r="I23" t="str">
        <f>IF(MIN('Grade Sheet'!$AQ$20:$AQ$1048576)&lt;0,"x","")</f>
        <v/>
      </c>
      <c r="J23" t="str">
        <f t="shared" si="0"/>
        <v/>
      </c>
      <c r="K23" t="str">
        <f t="shared" si="1"/>
        <v/>
      </c>
    </row>
    <row r="25" spans="1:11" x14ac:dyDescent="0.35">
      <c r="A25" s="17" t="s">
        <v>219</v>
      </c>
    </row>
  </sheetData>
  <sheetProtection algorithmName="SHA-512" hashValue="e1rvcGHwh/W1zizJHB32rNm6wNUbZLbFzI80nteS3mPR3H2Mci7q12+XKJIvCcc17p/G0zm04XK/K9wTqa7YFw==" saltValue="akk4gV+iCa/aIPAJG86JHQ==" spinCount="100000" sheet="1" objects="1" scenarios="1"/>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12" sqref="A12"/>
    </sheetView>
  </sheetViews>
  <sheetFormatPr defaultRowHeight="14.5" x14ac:dyDescent="0.35"/>
  <cols>
    <col min="1" max="1" width="21.1796875" customWidth="1"/>
    <col min="2" max="2" width="9.81640625" bestFit="1" customWidth="1"/>
  </cols>
  <sheetData>
    <row r="1" spans="1:2" x14ac:dyDescent="0.35">
      <c r="A1" s="19" t="s">
        <v>121</v>
      </c>
      <c r="B1">
        <f>SUMPRODUCT(MAX(('Grade Sheet'!B20:B1048576&lt;&gt;"")*ROW('Grade Sheet'!B20:B1048576)))</f>
        <v>0</v>
      </c>
    </row>
    <row r="2" spans="1:2" x14ac:dyDescent="0.35">
      <c r="A2" s="17" t="s">
        <v>128</v>
      </c>
      <c r="B2">
        <f>MAX('Grade Sheet'!B20:B1048576)</f>
        <v>0</v>
      </c>
    </row>
    <row r="3" spans="1:2" x14ac:dyDescent="0.35">
      <c r="A3" s="17" t="s">
        <v>127</v>
      </c>
      <c r="B3">
        <v>100000000</v>
      </c>
    </row>
    <row r="4" spans="1:2" x14ac:dyDescent="0.35">
      <c r="A4" s="17" t="s">
        <v>129</v>
      </c>
      <c r="B4">
        <v>1000000</v>
      </c>
    </row>
    <row r="5" spans="1:2" x14ac:dyDescent="0.35">
      <c r="A5" s="17" t="s">
        <v>130</v>
      </c>
      <c r="B5">
        <f>MIN('Grade Sheet'!B20:B1048576)</f>
        <v>0</v>
      </c>
    </row>
    <row r="6" spans="1:2" x14ac:dyDescent="0.35">
      <c r="A6" s="17" t="s">
        <v>131</v>
      </c>
      <c r="B6">
        <f>COUNT('Grade Sheet'!B20:B1048576)</f>
        <v>0</v>
      </c>
    </row>
    <row r="7" spans="1:2" x14ac:dyDescent="0.35">
      <c r="A7" s="17" t="s">
        <v>132</v>
      </c>
      <c r="B7" t="str">
        <f>IF(AND(B1&lt;&gt;0,OR(B2&gt;B3,B4&gt;B5)),"x","")</f>
        <v/>
      </c>
    </row>
    <row r="8" spans="1:2" x14ac:dyDescent="0.35">
      <c r="A8" s="17" t="s">
        <v>133</v>
      </c>
      <c r="B8" t="str">
        <f>IF(B1-20+1&gt;B6,"x","")</f>
        <v/>
      </c>
    </row>
    <row r="11" spans="1:2" x14ac:dyDescent="0.35">
      <c r="A11" s="17" t="s">
        <v>219</v>
      </c>
    </row>
  </sheetData>
  <sheetProtection algorithmName="SHA-512" hashValue="cFUpu3vMEM/28Ocbfp3mGn4PjWBtCxYltql0NelDljjfiP8vdMyyAbh5vEr0LeBGRInt7nKimCUT82d42+NPpA==" saltValue="1EFzR20COFlKZKNa09b0h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Grade Sheet</vt:lpstr>
      <vt:lpstr>GA &amp; Indicators</vt:lpstr>
      <vt:lpstr>Back Room</vt:lpstr>
      <vt:lpstr>Indicator Weights</vt:lpstr>
      <vt:lpstr>Grades</vt:lpstr>
      <vt:lpstr>Student IDs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Caleb spencer</dc:creator>
  <cp:lastModifiedBy>drichert</cp:lastModifiedBy>
  <dcterms:created xsi:type="dcterms:W3CDTF">2021-06-23T17:40:49Z</dcterms:created>
  <dcterms:modified xsi:type="dcterms:W3CDTF">2021-12-24T17:49:09Z</dcterms:modified>
</cp:coreProperties>
</file>